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370" windowHeight="15780"/>
  </bookViews>
  <sheets>
    <sheet name="F-6 Spreadsheet (C)" sheetId="1" r:id="rId1"/>
  </sheets>
  <definedNames>
    <definedName name="_xlnm.Print_Area" localSheetId="0">'F-6 Spreadsheet (C)'!$B$2:$Y$76</definedName>
  </definedNames>
  <calcPr calcId="145621"/>
</workbook>
</file>

<file path=xl/calcChain.xml><?xml version="1.0" encoding="utf-8"?>
<calcChain xmlns="http://schemas.openxmlformats.org/spreadsheetml/2006/main">
  <c r="E43" i="1" l="1"/>
  <c r="F49" i="1" s="1"/>
  <c r="P43" i="1"/>
  <c r="C43" i="1"/>
  <c r="D43" i="1"/>
  <c r="E42" i="1"/>
  <c r="M44" i="1"/>
  <c r="M45" i="1" s="1"/>
  <c r="P61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</calcChain>
</file>

<file path=xl/sharedStrings.xml><?xml version="1.0" encoding="utf-8"?>
<sst xmlns="http://schemas.openxmlformats.org/spreadsheetml/2006/main" count="402" uniqueCount="141">
  <si>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</si>
  <si>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</si>
  <si>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</si>
  <si>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</si>
  <si>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</si>
  <si>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</si>
  <si>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</si>
  <si>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</si>
  <si>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</si>
  <si>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</si>
  <si>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</si>
  <si>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</si>
  <si>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</si>
  <si>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</si>
  <si>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</si>
  <si>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</si>
  <si>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</si>
  <si>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</si>
  <si>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</si>
  <si>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</si>
  <si>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</si>
  <si>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</si>
  <si>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</si>
  <si>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</si>
  <si>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</si>
  <si>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</si>
  <si>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</si>
  <si>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</si>
  <si>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</si>
  <si>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</si>
  <si>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</si>
  <si>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</si>
  <si>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</si>
  <si>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</si>
  <si>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</si>
  <si>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</si>
  <si>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</si>
  <si>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</si>
  <si>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</si>
  <si>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</si>
  <si>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</si>
  <si>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</si>
  <si>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</si>
  <si>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</si>
  <si>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</si>
  <si>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</si>
  <si>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</si>
  <si>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</si>
  <si>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</si>
  <si>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</si>
  <si>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</si>
  <si>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</si>
  <si>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</si>
  <si>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</si>
  <si>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</si>
  <si>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</si>
  <si>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</si>
  <si>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</si>
  <si>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</si>
  <si>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</si>
  <si>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</si>
  <si>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</si>
  <si>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</si>
  <si>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</si>
  <si>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</si>
  <si>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</si>
  <si>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</si>
  <si>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</si>
  <si>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</si>
  <si>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</si>
  <si>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</si>
  <si>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</si>
  <si>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</si>
  <si>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</si>
  <si>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</si>
  <si>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</si>
  <si>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</si>
  <si>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</si>
  <si>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</si>
  <si>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</si>
  <si>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</si>
  <si>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</si>
  <si>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</si>
  <si>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</si>
  <si>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</si>
  <si>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</si>
  <si>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</si>
  <si>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</si>
  <si>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</si>
  <si>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</si>
  <si>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</si>
  <si>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</si>
  <si>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</si>
  <si>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</si>
  <si>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</si>
  <si>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</si>
  <si>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</si>
  <si>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</si>
  <si>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</si>
  <si>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</si>
  <si>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</si>
  <si>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</si>
  <si>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</si>
  <si>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</si>
  <si>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</si>
  <si>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</si>
  <si>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</si>
  <si>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</si>
  <si>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</si>
  <si>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</si>
  <si>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</si>
  <si>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June</t>
  </si>
  <si>
    <t>010</t>
  </si>
  <si>
    <t>ICBLSN</t>
  </si>
  <si>
    <t>040</t>
  </si>
  <si>
    <t>IC</t>
  </si>
  <si>
    <t>030</t>
  </si>
  <si>
    <t>340</t>
  </si>
  <si>
    <t>330</t>
  </si>
  <si>
    <t>360</t>
  </si>
  <si>
    <t>150</t>
  </si>
  <si>
    <t>140</t>
  </si>
  <si>
    <t>090</t>
  </si>
  <si>
    <t>070</t>
  </si>
  <si>
    <t>SGICBLSN</t>
  </si>
  <si>
    <t>320</t>
  </si>
  <si>
    <t>270</t>
  </si>
  <si>
    <t>SGBLSN</t>
  </si>
  <si>
    <t>260</t>
  </si>
  <si>
    <t>080</t>
  </si>
  <si>
    <t>SGIC</t>
  </si>
  <si>
    <t>220</t>
  </si>
  <si>
    <t>050</t>
  </si>
  <si>
    <t>020</t>
  </si>
  <si>
    <t>ICBLSNDRSN</t>
  </si>
  <si>
    <t>350</t>
  </si>
  <si>
    <t>110</t>
  </si>
  <si>
    <t>120</t>
  </si>
  <si>
    <t>100</t>
  </si>
  <si>
    <t>+1.1</t>
  </si>
  <si>
    <t>1.694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</si>
</sst>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1" fillId="0" borderId="0" xfId="0" applyFont="1"/>
    <xf numFmtId="1" fontId="21" fillId="0" borderId="0" xfId="0" applyNumberFormat="1" applyFont="1"/>
    <xf numFmtId="49" fontId="7" fillId="0" borderId="46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30" xfId="1" applyNumberFormat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9" fontId="7" fillId="0" borderId="48" xfId="1" applyNumberFormat="1" applyFont="1" applyFill="1" applyBorder="1" applyAlignment="1">
      <alignment horizontal="center"/>
    </xf>
    <xf numFmtId="49" fontId="7" fillId="0" borderId="49" xfId="1" applyNumberFormat="1" applyFont="1" applyFill="1" applyBorder="1" applyAlignment="1">
      <alignment horizontal="center"/>
    </xf>
    <xf numFmtId="49" fontId="7" fillId="0" borderId="34" xfId="1" applyNumberFormat="1" applyFont="1" applyFill="1" applyBorder="1" applyAlignment="1">
      <alignment horizontal="center"/>
    </xf>
    <xf numFmtId="1" fontId="1" fillId="0" borderId="14" xfId="1" applyNumberFormat="1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49" fontId="7" fillId="0" borderId="44" xfId="1" applyNumberFormat="1" applyFont="1" applyFill="1" applyBorder="1" applyAlignment="1">
      <alignment horizontal="center"/>
    </xf>
    <xf numFmtId="49" fontId="7" fillId="0" borderId="45" xfId="1" applyNumberFormat="1" applyFont="1" applyFill="1" applyBorder="1" applyAlignment="1">
      <alignment horizontal="center"/>
    </xf>
    <xf numFmtId="49" fontId="7" fillId="0" borderId="29" xfId="1" applyNumberFormat="1" applyFont="1" applyFill="1" applyBorder="1" applyAlignment="1">
      <alignment horizontal="center"/>
    </xf>
    <xf numFmtId="1" fontId="1" fillId="0" borderId="9" xfId="1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" fontId="1" fillId="0" borderId="10" xfId="1" applyNumberFormat="1" applyFont="1" applyFill="1" applyBorder="1" applyAlignment="1">
      <alignment horizontal="centerContinuous"/>
    </xf>
    <xf numFmtId="0" fontId="1" fillId="0" borderId="32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49" xfId="0" applyFont="1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45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/>
    <xf numFmtId="0" fontId="0" fillId="0" borderId="45" xfId="0" applyBorder="1"/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47" xfId="0" applyFont="1" applyBorder="1"/>
    <xf numFmtId="0" fontId="0" fillId="0" borderId="23" xfId="0" applyBorder="1"/>
    <xf numFmtId="0" fontId="0" fillId="0" borderId="47" xfId="0" applyBorder="1"/>
    <xf numFmtId="0" fontId="0" fillId="0" borderId="16" xfId="0" applyBorder="1"/>
    <xf numFmtId="0" fontId="0" fillId="0" borderId="49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" fontId="1" fillId="0" borderId="32" xfId="1" applyNumberFormat="1" applyFont="1" applyFill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/>
    <xf numFmtId="0" fontId="1" fillId="0" borderId="9" xfId="0" applyFont="1" applyFill="1" applyBorder="1" applyAlignment="1">
      <alignment horizontal="center"/>
    </xf>
    <xf numFmtId="0" fontId="1" fillId="0" borderId="11" xfId="0" applyFont="1" applyBorder="1"/>
    <xf numFmtId="0" fontId="1" fillId="0" borderId="30" xfId="0" applyFont="1" applyBorder="1"/>
    <xf numFmtId="0" fontId="1" fillId="0" borderId="10" xfId="0" applyFont="1" applyFill="1" applyBorder="1" applyAlignment="1">
      <alignment horizontal="center"/>
    </xf>
    <xf numFmtId="49" fontId="7" fillId="0" borderId="50" xfId="1" applyNumberFormat="1" applyFont="1" applyFill="1" applyBorder="1" applyAlignment="1">
      <alignment horizontal="center"/>
    </xf>
    <xf numFmtId="49" fontId="7" fillId="0" borderId="51" xfId="1" applyNumberFormat="1" applyFont="1" applyFill="1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A25" zoomScaleNormal="100" workbookViewId="0">
      <selection activeCell="Q33" sqref="Q3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6" ht="13.5" thickBot="1" x14ac:dyDescent="0.25"/>
    <row r="2" spans="2:26" ht="27.75" customHeight="1" x14ac:dyDescent="0.2">
      <c r="B2" s="280" t="s">
        <v>0</v>
      </c>
      <c r="C2" s="281"/>
      <c r="D2" s="2"/>
      <c r="E2" s="2"/>
      <c r="F2" s="2"/>
      <c r="G2" s="2"/>
      <c r="H2" s="2"/>
      <c r="I2" s="2"/>
      <c r="J2" s="2"/>
      <c r="K2" s="282" t="s">
        <v>55</v>
      </c>
      <c r="L2" s="283"/>
      <c r="M2" s="283"/>
      <c r="N2" s="284"/>
      <c r="O2" s="3" t="s">
        <v>1</v>
      </c>
      <c r="P2" s="268" t="s">
        <v>99</v>
      </c>
      <c r="Q2" s="268"/>
      <c r="R2" s="268"/>
      <c r="S2" s="268"/>
      <c r="T2" s="268"/>
      <c r="U2" s="268"/>
      <c r="V2" s="268"/>
      <c r="W2" s="268"/>
      <c r="X2" s="268"/>
      <c r="Y2" s="269"/>
    </row>
    <row r="3" spans="2:26" ht="41.25" customHeight="1" thickBot="1" x14ac:dyDescent="0.25">
      <c r="B3" s="274" t="s">
        <v>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  <c r="O3" s="4"/>
      <c r="P3" s="270"/>
      <c r="Q3" s="270"/>
      <c r="R3" s="270"/>
      <c r="S3" s="270"/>
      <c r="T3" s="270"/>
      <c r="U3" s="270"/>
      <c r="V3" s="270"/>
      <c r="W3" s="270"/>
      <c r="X3" s="270"/>
      <c r="Y3" s="271"/>
    </row>
    <row r="4" spans="2:26" ht="21" customHeight="1" thickBot="1" x14ac:dyDescent="0.25">
      <c r="B4" s="277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9"/>
      <c r="O4" s="5" t="s">
        <v>3</v>
      </c>
      <c r="P4" s="272" t="s">
        <v>111</v>
      </c>
      <c r="Q4" s="272"/>
      <c r="R4" s="272"/>
      <c r="S4" s="272"/>
      <c r="T4" s="272"/>
      <c r="U4" s="272"/>
      <c r="V4" s="6" t="s">
        <v>4</v>
      </c>
      <c r="W4" s="272">
        <v>2016</v>
      </c>
      <c r="X4" s="272"/>
      <c r="Y4" s="273"/>
    </row>
    <row r="5" spans="2:26" ht="30.75" customHeight="1" thickBot="1" x14ac:dyDescent="0.25">
      <c r="B5" s="5" t="s">
        <v>5</v>
      </c>
      <c r="C5" s="7"/>
      <c r="D5" s="297" t="s">
        <v>100</v>
      </c>
      <c r="E5" s="297"/>
      <c r="F5" s="297"/>
      <c r="G5" s="297"/>
      <c r="H5" s="5" t="s">
        <v>6</v>
      </c>
      <c r="I5" s="7"/>
      <c r="J5" s="321" t="s">
        <v>7</v>
      </c>
      <c r="K5" s="321"/>
      <c r="L5" s="322"/>
      <c r="M5" s="5" t="s">
        <v>8</v>
      </c>
      <c r="N5" s="7"/>
      <c r="O5" s="353" t="s">
        <v>110</v>
      </c>
      <c r="P5" s="353"/>
      <c r="Q5" s="353"/>
      <c r="R5" s="353"/>
      <c r="S5" s="154"/>
      <c r="T5" s="5" t="s">
        <v>9</v>
      </c>
      <c r="U5" s="7"/>
      <c r="V5" s="344" t="s">
        <v>87</v>
      </c>
      <c r="W5" s="344"/>
      <c r="X5" s="344"/>
      <c r="Y5" s="345"/>
    </row>
    <row r="6" spans="2:26" s="8" customFormat="1" ht="13.5" customHeight="1" thickBot="1" x14ac:dyDescent="0.25">
      <c r="B6" s="287" t="s">
        <v>85</v>
      </c>
      <c r="C6" s="298" t="s">
        <v>104</v>
      </c>
      <c r="D6" s="299"/>
      <c r="E6" s="299"/>
      <c r="F6" s="299"/>
      <c r="G6" s="299"/>
      <c r="H6" s="300"/>
      <c r="I6" s="295" t="s">
        <v>59</v>
      </c>
      <c r="J6" s="296"/>
      <c r="K6" s="323" t="s">
        <v>10</v>
      </c>
      <c r="L6" s="335" t="s">
        <v>11</v>
      </c>
      <c r="M6" s="339"/>
      <c r="N6" s="340"/>
      <c r="O6" s="335" t="s">
        <v>12</v>
      </c>
      <c r="P6" s="336"/>
      <c r="Q6" s="337" t="s">
        <v>98</v>
      </c>
      <c r="R6" s="314" t="s">
        <v>61</v>
      </c>
      <c r="S6" s="315"/>
      <c r="T6" s="316"/>
      <c r="U6" s="316"/>
      <c r="V6" s="333" t="s">
        <v>62</v>
      </c>
      <c r="W6" s="333" t="s">
        <v>57</v>
      </c>
      <c r="X6" s="333" t="s">
        <v>58</v>
      </c>
      <c r="Y6" s="333" t="s">
        <v>13</v>
      </c>
    </row>
    <row r="7" spans="2:26" s="9" customFormat="1" ht="3.75" customHeight="1" thickBot="1" x14ac:dyDescent="0.25">
      <c r="B7" s="342"/>
      <c r="C7" s="301"/>
      <c r="D7" s="302"/>
      <c r="E7" s="302"/>
      <c r="F7" s="302"/>
      <c r="G7" s="302"/>
      <c r="H7" s="303"/>
      <c r="I7" s="287" t="s">
        <v>14</v>
      </c>
      <c r="J7" s="326" t="s">
        <v>60</v>
      </c>
      <c r="K7" s="324"/>
      <c r="L7" s="285" t="s">
        <v>19</v>
      </c>
      <c r="M7" s="289" t="s">
        <v>20</v>
      </c>
      <c r="N7" s="290"/>
      <c r="O7" s="287" t="s">
        <v>21</v>
      </c>
      <c r="P7" s="287" t="s">
        <v>22</v>
      </c>
      <c r="Q7" s="338"/>
      <c r="R7" s="317"/>
      <c r="S7" s="318"/>
      <c r="T7" s="319"/>
      <c r="U7" s="319"/>
      <c r="V7" s="334"/>
      <c r="W7" s="334"/>
      <c r="X7" s="334"/>
      <c r="Y7" s="334"/>
    </row>
    <row r="8" spans="2:26" ht="25.5" customHeight="1" thickBot="1" x14ac:dyDescent="0.25">
      <c r="B8" s="342"/>
      <c r="C8" s="287" t="s">
        <v>15</v>
      </c>
      <c r="D8" s="287" t="s">
        <v>16</v>
      </c>
      <c r="E8" s="287" t="s">
        <v>17</v>
      </c>
      <c r="F8" s="287" t="s">
        <v>18</v>
      </c>
      <c r="G8" s="293" t="s">
        <v>103</v>
      </c>
      <c r="H8" s="294"/>
      <c r="I8" s="325"/>
      <c r="J8" s="327"/>
      <c r="K8" s="324"/>
      <c r="L8" s="286"/>
      <c r="M8" s="291"/>
      <c r="N8" s="292"/>
      <c r="O8" s="320"/>
      <c r="P8" s="320"/>
      <c r="Q8" s="338"/>
      <c r="R8" s="317"/>
      <c r="S8" s="318"/>
      <c r="T8" s="319"/>
      <c r="U8" s="319"/>
      <c r="V8" s="334"/>
      <c r="W8" s="334"/>
      <c r="X8" s="334"/>
      <c r="Y8" s="334"/>
    </row>
    <row r="9" spans="2:26" s="11" customFormat="1" ht="56.25" customHeight="1" x14ac:dyDescent="0.2">
      <c r="B9" s="342"/>
      <c r="C9" s="288"/>
      <c r="D9" s="288"/>
      <c r="E9" s="288"/>
      <c r="F9" s="288"/>
      <c r="G9" s="155" t="s">
        <v>23</v>
      </c>
      <c r="H9" s="12" t="s">
        <v>24</v>
      </c>
      <c r="I9" s="325"/>
      <c r="J9" s="327"/>
      <c r="K9" s="324"/>
      <c r="L9" s="286"/>
      <c r="M9" s="173" t="s">
        <v>25</v>
      </c>
      <c r="N9" s="13" t="s">
        <v>26</v>
      </c>
      <c r="O9" s="320"/>
      <c r="P9" s="320"/>
      <c r="Q9" s="338"/>
      <c r="R9" s="317"/>
      <c r="S9" s="318"/>
      <c r="T9" s="318"/>
      <c r="U9" s="318"/>
      <c r="V9" s="334"/>
      <c r="W9" s="334"/>
      <c r="X9" s="334"/>
      <c r="Y9" s="334"/>
    </row>
    <row r="10" spans="2:26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9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2">
        <v>11</v>
      </c>
      <c r="N10" s="16">
        <v>12</v>
      </c>
      <c r="O10" s="10">
        <v>13</v>
      </c>
      <c r="P10" s="10">
        <v>14</v>
      </c>
      <c r="Q10" s="10">
        <v>15</v>
      </c>
      <c r="R10" s="207">
        <v>16</v>
      </c>
      <c r="S10" s="207"/>
      <c r="T10" s="207"/>
      <c r="U10" s="207"/>
      <c r="V10" s="14">
        <v>17</v>
      </c>
      <c r="W10" s="10">
        <v>18</v>
      </c>
      <c r="X10" s="10">
        <v>19</v>
      </c>
      <c r="Y10" s="10">
        <v>20</v>
      </c>
    </row>
    <row r="11" spans="2:26" ht="15" customHeight="1" x14ac:dyDescent="0.2">
      <c r="B11" s="17">
        <v>1</v>
      </c>
      <c r="C11" s="18">
        <v>-52.1</v>
      </c>
      <c r="D11" s="18">
        <v>-59.1</v>
      </c>
      <c r="E11" s="18">
        <v>-55</v>
      </c>
      <c r="F11" s="129" t="s">
        <v>81</v>
      </c>
      <c r="G11" s="175" t="s">
        <v>81</v>
      </c>
      <c r="H11" s="130" t="s">
        <v>81</v>
      </c>
      <c r="I11" s="225" t="s">
        <v>90</v>
      </c>
      <c r="J11" s="225" t="s">
        <v>90</v>
      </c>
      <c r="K11" s="220" t="s">
        <v>81</v>
      </c>
      <c r="L11" s="18">
        <v>12.4</v>
      </c>
      <c r="M11" s="17">
        <v>23</v>
      </c>
      <c r="N11" s="228" t="s">
        <v>112</v>
      </c>
      <c r="O11" s="85">
        <v>0</v>
      </c>
      <c r="P11" s="233">
        <v>0</v>
      </c>
      <c r="Q11" s="200">
        <v>6</v>
      </c>
      <c r="R11" s="264" t="s">
        <v>113</v>
      </c>
      <c r="S11" s="265"/>
      <c r="T11" s="304"/>
      <c r="U11" s="305"/>
      <c r="V11" s="204">
        <v>258</v>
      </c>
      <c r="W11" s="105">
        <v>26.7</v>
      </c>
      <c r="X11" s="106">
        <v>10.6</v>
      </c>
      <c r="Y11" s="69" t="s">
        <v>114</v>
      </c>
    </row>
    <row r="12" spans="2:26" ht="15" customHeight="1" x14ac:dyDescent="0.2">
      <c r="B12" s="19">
        <v>2</v>
      </c>
      <c r="C12" s="20">
        <v>-51.7</v>
      </c>
      <c r="D12" s="20">
        <v>-55.7</v>
      </c>
      <c r="E12" s="20">
        <v>-53.6</v>
      </c>
      <c r="F12" s="131" t="s">
        <v>81</v>
      </c>
      <c r="G12" s="174" t="s">
        <v>81</v>
      </c>
      <c r="H12" s="132" t="s">
        <v>81</v>
      </c>
      <c r="I12" s="86" t="s">
        <v>90</v>
      </c>
      <c r="J12" s="86" t="s">
        <v>90</v>
      </c>
      <c r="K12" s="221" t="s">
        <v>81</v>
      </c>
      <c r="L12" s="20">
        <v>6</v>
      </c>
      <c r="M12" s="19">
        <v>17</v>
      </c>
      <c r="N12" s="229" t="s">
        <v>114</v>
      </c>
      <c r="O12" s="22">
        <v>0</v>
      </c>
      <c r="P12" s="234">
        <v>0</v>
      </c>
      <c r="Q12" s="201">
        <v>2</v>
      </c>
      <c r="R12" s="306" t="s">
        <v>115</v>
      </c>
      <c r="S12" s="307"/>
      <c r="T12" s="310"/>
      <c r="U12" s="311"/>
      <c r="V12" s="205">
        <v>126</v>
      </c>
      <c r="W12" s="107">
        <v>29.8</v>
      </c>
      <c r="X12" s="108">
        <v>5</v>
      </c>
      <c r="Y12" s="70" t="s">
        <v>116</v>
      </c>
    </row>
    <row r="13" spans="2:26" ht="15" customHeight="1" x14ac:dyDescent="0.2">
      <c r="B13" s="19">
        <v>3</v>
      </c>
      <c r="C13" s="20">
        <v>-45.9</v>
      </c>
      <c r="D13" s="20">
        <v>-56</v>
      </c>
      <c r="E13" s="20">
        <v>-50</v>
      </c>
      <c r="F13" s="131" t="s">
        <v>81</v>
      </c>
      <c r="G13" s="174" t="s">
        <v>81</v>
      </c>
      <c r="H13" s="132" t="s">
        <v>81</v>
      </c>
      <c r="I13" s="86" t="s">
        <v>90</v>
      </c>
      <c r="J13" s="86" t="s">
        <v>90</v>
      </c>
      <c r="K13" s="221" t="s">
        <v>81</v>
      </c>
      <c r="L13" s="20">
        <v>12.9</v>
      </c>
      <c r="M13" s="19">
        <v>24</v>
      </c>
      <c r="N13" s="229" t="s">
        <v>117</v>
      </c>
      <c r="O13" s="22">
        <v>0</v>
      </c>
      <c r="P13" s="234">
        <v>0</v>
      </c>
      <c r="Q13" s="201">
        <v>2</v>
      </c>
      <c r="R13" s="306" t="s">
        <v>113</v>
      </c>
      <c r="S13" s="307"/>
      <c r="T13" s="310"/>
      <c r="U13" s="311"/>
      <c r="V13" s="205">
        <v>268</v>
      </c>
      <c r="W13" s="107">
        <v>346.3</v>
      </c>
      <c r="X13" s="108">
        <v>10.6</v>
      </c>
      <c r="Y13" s="70" t="s">
        <v>118</v>
      </c>
    </row>
    <row r="14" spans="2:26" s="239" customFormat="1" ht="15" customHeight="1" x14ac:dyDescent="0.2">
      <c r="B14" s="19">
        <v>4</v>
      </c>
      <c r="C14" s="20">
        <v>-51</v>
      </c>
      <c r="D14" s="20">
        <v>-55.9</v>
      </c>
      <c r="E14" s="20">
        <v>-52.6</v>
      </c>
      <c r="F14" s="241" t="s">
        <v>81</v>
      </c>
      <c r="G14" s="174" t="s">
        <v>81</v>
      </c>
      <c r="H14" s="242" t="s">
        <v>81</v>
      </c>
      <c r="I14" s="86" t="s">
        <v>90</v>
      </c>
      <c r="J14" s="86" t="s">
        <v>90</v>
      </c>
      <c r="K14" s="243" t="s">
        <v>81</v>
      </c>
      <c r="L14" s="20">
        <v>14.8</v>
      </c>
      <c r="M14" s="19">
        <v>29</v>
      </c>
      <c r="N14" s="229" t="s">
        <v>112</v>
      </c>
      <c r="O14" s="22">
        <v>0</v>
      </c>
      <c r="P14" s="244">
        <v>0</v>
      </c>
      <c r="Q14" s="201">
        <v>3</v>
      </c>
      <c r="R14" s="306" t="s">
        <v>113</v>
      </c>
      <c r="S14" s="307"/>
      <c r="T14" s="308"/>
      <c r="U14" s="309"/>
      <c r="V14" s="245">
        <v>308</v>
      </c>
      <c r="W14" s="107">
        <v>5.4</v>
      </c>
      <c r="X14" s="108">
        <v>12.5</v>
      </c>
      <c r="Y14" s="70" t="s">
        <v>119</v>
      </c>
      <c r="Z14" s="240"/>
    </row>
    <row r="15" spans="2:26" s="239" customFormat="1" ht="15" customHeight="1" thickBot="1" x14ac:dyDescent="0.25">
      <c r="B15" s="82">
        <v>5</v>
      </c>
      <c r="C15" s="24">
        <v>-52</v>
      </c>
      <c r="D15" s="24">
        <v>-62.5</v>
      </c>
      <c r="E15" s="24">
        <v>-56.2</v>
      </c>
      <c r="F15" s="246" t="s">
        <v>81</v>
      </c>
      <c r="G15" s="176" t="s">
        <v>81</v>
      </c>
      <c r="H15" s="247" t="s">
        <v>81</v>
      </c>
      <c r="I15" s="226" t="s">
        <v>90</v>
      </c>
      <c r="J15" s="226" t="s">
        <v>90</v>
      </c>
      <c r="K15" s="248" t="s">
        <v>81</v>
      </c>
      <c r="L15" s="24">
        <v>12.4</v>
      </c>
      <c r="M15" s="82">
        <v>22</v>
      </c>
      <c r="N15" s="230" t="s">
        <v>112</v>
      </c>
      <c r="O15" s="23">
        <v>0</v>
      </c>
      <c r="P15" s="249">
        <v>0</v>
      </c>
      <c r="Q15" s="202">
        <v>2</v>
      </c>
      <c r="R15" s="260" t="s">
        <v>113</v>
      </c>
      <c r="S15" s="261"/>
      <c r="T15" s="262"/>
      <c r="U15" s="263"/>
      <c r="V15" s="250">
        <v>258</v>
      </c>
      <c r="W15" s="109">
        <v>26.2</v>
      </c>
      <c r="X15" s="110">
        <v>8.3000000000000007</v>
      </c>
      <c r="Y15" s="83" t="s">
        <v>119</v>
      </c>
      <c r="Z15" s="240"/>
    </row>
    <row r="16" spans="2:26" s="239" customFormat="1" ht="15" customHeight="1" x14ac:dyDescent="0.2">
      <c r="B16" s="238">
        <v>6</v>
      </c>
      <c r="C16" s="79">
        <v>-59.6</v>
      </c>
      <c r="D16" s="79">
        <v>-68.5</v>
      </c>
      <c r="E16" s="79">
        <v>-65.400000000000006</v>
      </c>
      <c r="F16" s="251" t="s">
        <v>81</v>
      </c>
      <c r="G16" s="175" t="s">
        <v>81</v>
      </c>
      <c r="H16" s="252" t="s">
        <v>81</v>
      </c>
      <c r="I16" s="87" t="s">
        <v>90</v>
      </c>
      <c r="J16" s="87" t="s">
        <v>90</v>
      </c>
      <c r="K16" s="253" t="s">
        <v>81</v>
      </c>
      <c r="L16" s="79">
        <v>10.7</v>
      </c>
      <c r="M16" s="17">
        <v>28</v>
      </c>
      <c r="N16" s="231" t="s">
        <v>120</v>
      </c>
      <c r="O16" s="85">
        <v>0</v>
      </c>
      <c r="P16" s="254">
        <v>0</v>
      </c>
      <c r="Q16" s="203">
        <v>0</v>
      </c>
      <c r="R16" s="264" t="s">
        <v>115</v>
      </c>
      <c r="S16" s="265"/>
      <c r="T16" s="266"/>
      <c r="U16" s="267"/>
      <c r="V16" s="255">
        <v>224</v>
      </c>
      <c r="W16" s="105">
        <v>121</v>
      </c>
      <c r="X16" s="111">
        <v>9</v>
      </c>
      <c r="Y16" s="81" t="s">
        <v>121</v>
      </c>
      <c r="Z16" s="240"/>
    </row>
    <row r="17" spans="2:26" s="239" customFormat="1" ht="15" customHeight="1" x14ac:dyDescent="0.2">
      <c r="B17" s="19">
        <v>7</v>
      </c>
      <c r="C17" s="20">
        <v>-65.599999999999994</v>
      </c>
      <c r="D17" s="20">
        <v>-70.7</v>
      </c>
      <c r="E17" s="20">
        <v>-68.5</v>
      </c>
      <c r="F17" s="241" t="s">
        <v>81</v>
      </c>
      <c r="G17" s="174" t="s">
        <v>81</v>
      </c>
      <c r="H17" s="242" t="s">
        <v>81</v>
      </c>
      <c r="I17" s="86" t="s">
        <v>90</v>
      </c>
      <c r="J17" s="86" t="s">
        <v>90</v>
      </c>
      <c r="K17" s="243" t="s">
        <v>81</v>
      </c>
      <c r="L17" s="20">
        <v>9.3000000000000007</v>
      </c>
      <c r="M17" s="19">
        <v>17</v>
      </c>
      <c r="N17" s="229" t="s">
        <v>122</v>
      </c>
      <c r="O17" s="22">
        <v>0</v>
      </c>
      <c r="P17" s="244">
        <v>0</v>
      </c>
      <c r="Q17" s="201">
        <v>0</v>
      </c>
      <c r="R17" s="306" t="s">
        <v>115</v>
      </c>
      <c r="S17" s="307"/>
      <c r="T17" s="308"/>
      <c r="U17" s="309"/>
      <c r="V17" s="245">
        <v>194</v>
      </c>
      <c r="W17" s="107">
        <v>88.3</v>
      </c>
      <c r="X17" s="108">
        <v>8</v>
      </c>
      <c r="Y17" s="70" t="s">
        <v>122</v>
      </c>
      <c r="Z17" s="240"/>
    </row>
    <row r="18" spans="2:26" s="239" customFormat="1" ht="15" customHeight="1" x14ac:dyDescent="0.2">
      <c r="B18" s="19">
        <v>8</v>
      </c>
      <c r="C18" s="20">
        <v>-57.9</v>
      </c>
      <c r="D18" s="20">
        <v>-69.5</v>
      </c>
      <c r="E18" s="20">
        <v>-64.3</v>
      </c>
      <c r="F18" s="241" t="s">
        <v>81</v>
      </c>
      <c r="G18" s="174" t="s">
        <v>81</v>
      </c>
      <c r="H18" s="242" t="s">
        <v>81</v>
      </c>
      <c r="I18" s="86" t="s">
        <v>90</v>
      </c>
      <c r="J18" s="86" t="s">
        <v>90</v>
      </c>
      <c r="K18" s="243" t="s">
        <v>81</v>
      </c>
      <c r="L18" s="20">
        <v>9.3000000000000007</v>
      </c>
      <c r="M18" s="19">
        <v>18</v>
      </c>
      <c r="N18" s="229" t="s">
        <v>122</v>
      </c>
      <c r="O18" s="22">
        <v>0</v>
      </c>
      <c r="P18" s="244">
        <v>0</v>
      </c>
      <c r="Q18" s="201">
        <v>1</v>
      </c>
      <c r="R18" s="306" t="s">
        <v>115</v>
      </c>
      <c r="S18" s="307"/>
      <c r="T18" s="308"/>
      <c r="U18" s="309"/>
      <c r="V18" s="245">
        <v>194</v>
      </c>
      <c r="W18" s="107">
        <v>87.7</v>
      </c>
      <c r="X18" s="108">
        <v>8</v>
      </c>
      <c r="Y18" s="70" t="s">
        <v>122</v>
      </c>
      <c r="Z18" s="240"/>
    </row>
    <row r="19" spans="2:26" s="239" customFormat="1" ht="15" customHeight="1" x14ac:dyDescent="0.2">
      <c r="B19" s="19">
        <v>9</v>
      </c>
      <c r="C19" s="20">
        <v>-57</v>
      </c>
      <c r="D19" s="20">
        <v>-69.3</v>
      </c>
      <c r="E19" s="20">
        <v>-63.5</v>
      </c>
      <c r="F19" s="241" t="s">
        <v>81</v>
      </c>
      <c r="G19" s="174" t="s">
        <v>81</v>
      </c>
      <c r="H19" s="242" t="s">
        <v>81</v>
      </c>
      <c r="I19" s="86" t="s">
        <v>90</v>
      </c>
      <c r="J19" s="86" t="s">
        <v>90</v>
      </c>
      <c r="K19" s="243" t="s">
        <v>81</v>
      </c>
      <c r="L19" s="20">
        <v>9.4</v>
      </c>
      <c r="M19" s="19">
        <v>20</v>
      </c>
      <c r="N19" s="229" t="s">
        <v>123</v>
      </c>
      <c r="O19" s="22">
        <v>0</v>
      </c>
      <c r="P19" s="244">
        <v>0</v>
      </c>
      <c r="Q19" s="201">
        <v>1</v>
      </c>
      <c r="R19" s="306" t="s">
        <v>115</v>
      </c>
      <c r="S19" s="307"/>
      <c r="T19" s="308"/>
      <c r="U19" s="309"/>
      <c r="V19" s="245">
        <v>195</v>
      </c>
      <c r="W19" s="107">
        <v>81.8</v>
      </c>
      <c r="X19" s="108">
        <v>8</v>
      </c>
      <c r="Y19" s="70" t="s">
        <v>122</v>
      </c>
      <c r="Z19" s="240"/>
    </row>
    <row r="20" spans="2:26" s="239" customFormat="1" ht="15" customHeight="1" thickBot="1" x14ac:dyDescent="0.25">
      <c r="B20" s="82">
        <v>10</v>
      </c>
      <c r="C20" s="24">
        <v>-47.9</v>
      </c>
      <c r="D20" s="24">
        <v>-66.7</v>
      </c>
      <c r="E20" s="24">
        <v>-57.5</v>
      </c>
      <c r="F20" s="246" t="s">
        <v>81</v>
      </c>
      <c r="G20" s="176" t="s">
        <v>81</v>
      </c>
      <c r="H20" s="247" t="s">
        <v>81</v>
      </c>
      <c r="I20" s="226" t="s">
        <v>90</v>
      </c>
      <c r="J20" s="226" t="s">
        <v>90</v>
      </c>
      <c r="K20" s="248" t="s">
        <v>81</v>
      </c>
      <c r="L20" s="24">
        <v>16.5</v>
      </c>
      <c r="M20" s="82">
        <v>31</v>
      </c>
      <c r="N20" s="230" t="s">
        <v>118</v>
      </c>
      <c r="O20" s="23">
        <v>0</v>
      </c>
      <c r="P20" s="249">
        <v>0</v>
      </c>
      <c r="Q20" s="202">
        <v>2</v>
      </c>
      <c r="R20" s="260" t="s">
        <v>113</v>
      </c>
      <c r="S20" s="261"/>
      <c r="T20" s="262"/>
      <c r="U20" s="263"/>
      <c r="V20" s="256">
        <v>344</v>
      </c>
      <c r="W20" s="109">
        <v>355.6</v>
      </c>
      <c r="X20" s="110">
        <v>12.9</v>
      </c>
      <c r="Y20" s="83" t="s">
        <v>118</v>
      </c>
      <c r="Z20" s="240"/>
    </row>
    <row r="21" spans="2:26" ht="15" customHeight="1" x14ac:dyDescent="0.2">
      <c r="B21" s="80">
        <v>11</v>
      </c>
      <c r="C21" s="79">
        <v>-41.4</v>
      </c>
      <c r="D21" s="79">
        <v>-47.9</v>
      </c>
      <c r="E21" s="79">
        <v>-44.3</v>
      </c>
      <c r="F21" s="129" t="s">
        <v>81</v>
      </c>
      <c r="G21" s="175" t="s">
        <v>81</v>
      </c>
      <c r="H21" s="130" t="s">
        <v>81</v>
      </c>
      <c r="I21" s="87" t="s">
        <v>90</v>
      </c>
      <c r="J21" s="87" t="s">
        <v>90</v>
      </c>
      <c r="K21" s="220" t="s">
        <v>81</v>
      </c>
      <c r="L21" s="79">
        <v>16.399999999999999</v>
      </c>
      <c r="M21" s="17">
        <v>29</v>
      </c>
      <c r="N21" s="231" t="s">
        <v>117</v>
      </c>
      <c r="O21" s="85">
        <v>0</v>
      </c>
      <c r="P21" s="233">
        <v>0</v>
      </c>
      <c r="Q21" s="203">
        <v>2</v>
      </c>
      <c r="R21" s="264" t="s">
        <v>124</v>
      </c>
      <c r="S21" s="265"/>
      <c r="T21" s="304"/>
      <c r="U21" s="305"/>
      <c r="V21" s="204">
        <v>341</v>
      </c>
      <c r="W21" s="105">
        <v>302.39999999999998</v>
      </c>
      <c r="X21" s="111">
        <v>13.7</v>
      </c>
      <c r="Y21" s="81" t="s">
        <v>125</v>
      </c>
    </row>
    <row r="22" spans="2:26" ht="15" customHeight="1" x14ac:dyDescent="0.2">
      <c r="B22" s="19">
        <v>12</v>
      </c>
      <c r="C22" s="20">
        <v>-40.299999999999997</v>
      </c>
      <c r="D22" s="20">
        <v>-46.7</v>
      </c>
      <c r="E22" s="20">
        <v>-42.6</v>
      </c>
      <c r="F22" s="131" t="s">
        <v>81</v>
      </c>
      <c r="G22" s="174" t="s">
        <v>81</v>
      </c>
      <c r="H22" s="132" t="s">
        <v>81</v>
      </c>
      <c r="I22" s="86" t="s">
        <v>90</v>
      </c>
      <c r="J22" s="86" t="s">
        <v>90</v>
      </c>
      <c r="K22" s="221" t="s">
        <v>81</v>
      </c>
      <c r="L22" s="20">
        <v>9.6</v>
      </c>
      <c r="M22" s="19">
        <v>23</v>
      </c>
      <c r="N22" s="229" t="s">
        <v>126</v>
      </c>
      <c r="O22" s="22">
        <v>0</v>
      </c>
      <c r="P22" s="234">
        <v>0</v>
      </c>
      <c r="Q22" s="201">
        <v>2</v>
      </c>
      <c r="R22" s="306" t="s">
        <v>127</v>
      </c>
      <c r="S22" s="307"/>
      <c r="T22" s="310"/>
      <c r="U22" s="311"/>
      <c r="V22" s="205">
        <v>200</v>
      </c>
      <c r="W22" s="107">
        <v>262.3</v>
      </c>
      <c r="X22" s="108">
        <v>8.1999999999999993</v>
      </c>
      <c r="Y22" s="70" t="s">
        <v>128</v>
      </c>
    </row>
    <row r="23" spans="2:26" ht="15" customHeight="1" x14ac:dyDescent="0.2">
      <c r="B23" s="19">
        <v>13</v>
      </c>
      <c r="C23" s="20">
        <v>-45</v>
      </c>
      <c r="D23" s="20">
        <v>-67.099999999999994</v>
      </c>
      <c r="E23" s="20">
        <v>-57.1</v>
      </c>
      <c r="F23" s="131" t="s">
        <v>81</v>
      </c>
      <c r="G23" s="174" t="s">
        <v>81</v>
      </c>
      <c r="H23" s="132" t="s">
        <v>81</v>
      </c>
      <c r="I23" s="86" t="s">
        <v>90</v>
      </c>
      <c r="J23" s="86" t="s">
        <v>90</v>
      </c>
      <c r="K23" s="221" t="s">
        <v>81</v>
      </c>
      <c r="L23" s="20">
        <v>4.5999999999999996</v>
      </c>
      <c r="M23" s="19">
        <v>17</v>
      </c>
      <c r="N23" s="229" t="s">
        <v>129</v>
      </c>
      <c r="O23" s="22">
        <v>0</v>
      </c>
      <c r="P23" s="234">
        <v>0</v>
      </c>
      <c r="Q23" s="201">
        <v>1</v>
      </c>
      <c r="R23" s="306" t="s">
        <v>130</v>
      </c>
      <c r="S23" s="307"/>
      <c r="T23" s="310"/>
      <c r="U23" s="311"/>
      <c r="V23" s="205">
        <v>96</v>
      </c>
      <c r="W23" s="107">
        <v>111.5</v>
      </c>
      <c r="X23" s="108">
        <v>1.7</v>
      </c>
      <c r="Y23" s="70" t="s">
        <v>131</v>
      </c>
    </row>
    <row r="24" spans="2:26" ht="15" customHeight="1" x14ac:dyDescent="0.2">
      <c r="B24" s="19">
        <v>14</v>
      </c>
      <c r="C24" s="20">
        <v>-58</v>
      </c>
      <c r="D24" s="20">
        <v>-67.2</v>
      </c>
      <c r="E24" s="20">
        <v>-62</v>
      </c>
      <c r="F24" s="131" t="s">
        <v>81</v>
      </c>
      <c r="G24" s="174" t="s">
        <v>81</v>
      </c>
      <c r="H24" s="132" t="s">
        <v>81</v>
      </c>
      <c r="I24" s="86" t="s">
        <v>90</v>
      </c>
      <c r="J24" s="86" t="s">
        <v>90</v>
      </c>
      <c r="K24" s="221" t="s">
        <v>81</v>
      </c>
      <c r="L24" s="20">
        <v>11.5</v>
      </c>
      <c r="M24" s="19">
        <v>17</v>
      </c>
      <c r="N24" s="229" t="s">
        <v>129</v>
      </c>
      <c r="O24" s="22">
        <v>0</v>
      </c>
      <c r="P24" s="234">
        <v>0</v>
      </c>
      <c r="Q24" s="201">
        <v>3</v>
      </c>
      <c r="R24" s="306" t="s">
        <v>113</v>
      </c>
      <c r="S24" s="307"/>
      <c r="T24" s="310"/>
      <c r="U24" s="311"/>
      <c r="V24" s="205">
        <v>239</v>
      </c>
      <c r="W24" s="107">
        <v>37.299999999999997</v>
      </c>
      <c r="X24" s="108">
        <v>9.5</v>
      </c>
      <c r="Y24" s="70" t="s">
        <v>114</v>
      </c>
    </row>
    <row r="25" spans="2:26" ht="15" customHeight="1" thickBot="1" x14ac:dyDescent="0.25">
      <c r="B25" s="82">
        <v>15</v>
      </c>
      <c r="C25" s="24">
        <v>-57</v>
      </c>
      <c r="D25" s="24">
        <v>-61.4</v>
      </c>
      <c r="E25" s="24">
        <v>-58.4</v>
      </c>
      <c r="F25" s="133" t="s">
        <v>81</v>
      </c>
      <c r="G25" s="176" t="s">
        <v>81</v>
      </c>
      <c r="H25" s="134" t="s">
        <v>81</v>
      </c>
      <c r="I25" s="226" t="s">
        <v>90</v>
      </c>
      <c r="J25" s="226" t="s">
        <v>90</v>
      </c>
      <c r="K25" s="222" t="s">
        <v>81</v>
      </c>
      <c r="L25" s="24">
        <v>11.2</v>
      </c>
      <c r="M25" s="82">
        <v>20</v>
      </c>
      <c r="N25" s="230" t="s">
        <v>112</v>
      </c>
      <c r="O25" s="23">
        <v>0</v>
      </c>
      <c r="P25" s="235">
        <v>0</v>
      </c>
      <c r="Q25" s="202">
        <v>4</v>
      </c>
      <c r="R25" s="260" t="s">
        <v>113</v>
      </c>
      <c r="S25" s="261"/>
      <c r="T25" s="312"/>
      <c r="U25" s="313"/>
      <c r="V25" s="206">
        <v>233</v>
      </c>
      <c r="W25" s="109">
        <v>32.700000000000003</v>
      </c>
      <c r="X25" s="110">
        <v>9</v>
      </c>
      <c r="Y25" s="83" t="s">
        <v>112</v>
      </c>
    </row>
    <row r="26" spans="2:26" ht="15" customHeight="1" x14ac:dyDescent="0.2">
      <c r="B26" s="80">
        <v>16</v>
      </c>
      <c r="C26" s="79">
        <v>-59.1</v>
      </c>
      <c r="D26" s="79">
        <v>-63.5</v>
      </c>
      <c r="E26" s="79">
        <v>-61.2</v>
      </c>
      <c r="F26" s="129" t="s">
        <v>81</v>
      </c>
      <c r="G26" s="175" t="s">
        <v>81</v>
      </c>
      <c r="H26" s="130" t="s">
        <v>81</v>
      </c>
      <c r="I26" s="87" t="s">
        <v>90</v>
      </c>
      <c r="J26" s="87" t="s">
        <v>90</v>
      </c>
      <c r="K26" s="220" t="s">
        <v>81</v>
      </c>
      <c r="L26" s="79">
        <v>12.9</v>
      </c>
      <c r="M26" s="17">
        <v>24</v>
      </c>
      <c r="N26" s="231" t="s">
        <v>132</v>
      </c>
      <c r="O26" s="85">
        <v>0</v>
      </c>
      <c r="P26" s="233">
        <v>0</v>
      </c>
      <c r="Q26" s="203">
        <v>2</v>
      </c>
      <c r="R26" s="264" t="s">
        <v>113</v>
      </c>
      <c r="S26" s="265"/>
      <c r="T26" s="304"/>
      <c r="U26" s="305"/>
      <c r="V26" s="204">
        <v>268</v>
      </c>
      <c r="W26" s="105">
        <v>52.5</v>
      </c>
      <c r="X26" s="111">
        <v>11</v>
      </c>
      <c r="Y26" s="81" t="s">
        <v>132</v>
      </c>
    </row>
    <row r="27" spans="2:26" ht="15" customHeight="1" x14ac:dyDescent="0.2">
      <c r="B27" s="19">
        <v>17</v>
      </c>
      <c r="C27" s="20">
        <v>-56.4</v>
      </c>
      <c r="D27" s="20">
        <v>-63.3</v>
      </c>
      <c r="E27" s="20">
        <v>-60.2</v>
      </c>
      <c r="F27" s="131" t="s">
        <v>81</v>
      </c>
      <c r="G27" s="174" t="s">
        <v>81</v>
      </c>
      <c r="H27" s="132" t="s">
        <v>81</v>
      </c>
      <c r="I27" s="86" t="s">
        <v>90</v>
      </c>
      <c r="J27" s="86" t="s">
        <v>90</v>
      </c>
      <c r="K27" s="221" t="s">
        <v>81</v>
      </c>
      <c r="L27" s="20">
        <v>16.3</v>
      </c>
      <c r="M27" s="19">
        <v>34</v>
      </c>
      <c r="N27" s="229" t="s">
        <v>133</v>
      </c>
      <c r="O27" s="22">
        <v>0</v>
      </c>
      <c r="P27" s="234">
        <v>0</v>
      </c>
      <c r="Q27" s="201">
        <v>2</v>
      </c>
      <c r="R27" s="306" t="s">
        <v>134</v>
      </c>
      <c r="S27" s="307"/>
      <c r="T27" s="310"/>
      <c r="U27" s="311"/>
      <c r="V27" s="205">
        <v>340</v>
      </c>
      <c r="W27" s="107">
        <v>22.6</v>
      </c>
      <c r="X27" s="108">
        <v>13.9</v>
      </c>
      <c r="Y27" s="70" t="s">
        <v>133</v>
      </c>
    </row>
    <row r="28" spans="2:26" s="239" customFormat="1" ht="15" customHeight="1" x14ac:dyDescent="0.2">
      <c r="B28" s="19">
        <v>18</v>
      </c>
      <c r="C28" s="20">
        <v>-43.6</v>
      </c>
      <c r="D28" s="20">
        <v>-56.1</v>
      </c>
      <c r="E28" s="20">
        <v>-47.9</v>
      </c>
      <c r="F28" s="241" t="s">
        <v>81</v>
      </c>
      <c r="G28" s="174" t="s">
        <v>81</v>
      </c>
      <c r="H28" s="242" t="s">
        <v>81</v>
      </c>
      <c r="I28" s="86" t="s">
        <v>90</v>
      </c>
      <c r="J28" s="86" t="s">
        <v>90</v>
      </c>
      <c r="K28" s="243" t="s">
        <v>81</v>
      </c>
      <c r="L28" s="20">
        <v>16.5</v>
      </c>
      <c r="M28" s="19">
        <v>25</v>
      </c>
      <c r="N28" s="229" t="s">
        <v>135</v>
      </c>
      <c r="O28" s="22">
        <v>0</v>
      </c>
      <c r="P28" s="244">
        <v>0</v>
      </c>
      <c r="Q28" s="201">
        <v>8</v>
      </c>
      <c r="R28" s="306" t="s">
        <v>124</v>
      </c>
      <c r="S28" s="307"/>
      <c r="T28" s="308"/>
      <c r="U28" s="309"/>
      <c r="V28" s="245">
        <v>343</v>
      </c>
      <c r="W28" s="107">
        <v>341.9</v>
      </c>
      <c r="X28" s="108">
        <v>13.5</v>
      </c>
      <c r="Y28" s="70" t="s">
        <v>118</v>
      </c>
      <c r="Z28" s="240"/>
    </row>
    <row r="29" spans="2:26" s="239" customFormat="1" ht="15" customHeight="1" x14ac:dyDescent="0.2">
      <c r="B29" s="19">
        <v>19</v>
      </c>
      <c r="C29" s="20">
        <v>-43.6</v>
      </c>
      <c r="D29" s="20">
        <v>-50.4</v>
      </c>
      <c r="E29" s="20">
        <v>-46.6</v>
      </c>
      <c r="F29" s="241" t="s">
        <v>81</v>
      </c>
      <c r="G29" s="174" t="s">
        <v>81</v>
      </c>
      <c r="H29" s="242" t="s">
        <v>81</v>
      </c>
      <c r="I29" s="86" t="s">
        <v>90</v>
      </c>
      <c r="J29" s="86" t="s">
        <v>90</v>
      </c>
      <c r="K29" s="243" t="s">
        <v>81</v>
      </c>
      <c r="L29" s="20">
        <v>10.9</v>
      </c>
      <c r="M29" s="19">
        <v>25</v>
      </c>
      <c r="N29" s="229" t="s">
        <v>125</v>
      </c>
      <c r="O29" s="199">
        <v>0</v>
      </c>
      <c r="P29" s="258">
        <v>0</v>
      </c>
      <c r="Q29" s="201">
        <v>7</v>
      </c>
      <c r="R29" s="306" t="s">
        <v>124</v>
      </c>
      <c r="S29" s="307"/>
      <c r="T29" s="308"/>
      <c r="U29" s="309"/>
      <c r="V29" s="245">
        <v>228</v>
      </c>
      <c r="W29" s="107">
        <v>332.8</v>
      </c>
      <c r="X29" s="108">
        <v>9</v>
      </c>
      <c r="Y29" s="70" t="s">
        <v>125</v>
      </c>
      <c r="Z29" s="240"/>
    </row>
    <row r="30" spans="2:26" s="239" customFormat="1" ht="15" customHeight="1" thickBot="1" x14ac:dyDescent="0.25">
      <c r="B30" s="82">
        <v>20</v>
      </c>
      <c r="C30" s="24">
        <v>-47.7</v>
      </c>
      <c r="D30" s="24">
        <v>-52.3</v>
      </c>
      <c r="E30" s="24">
        <v>-50</v>
      </c>
      <c r="F30" s="246" t="s">
        <v>81</v>
      </c>
      <c r="G30" s="176" t="s">
        <v>81</v>
      </c>
      <c r="H30" s="247" t="s">
        <v>81</v>
      </c>
      <c r="I30" s="226" t="s">
        <v>90</v>
      </c>
      <c r="J30" s="226" t="s">
        <v>90</v>
      </c>
      <c r="K30" s="248" t="s">
        <v>81</v>
      </c>
      <c r="L30" s="24">
        <v>9.9</v>
      </c>
      <c r="M30" s="82">
        <v>21</v>
      </c>
      <c r="N30" s="230" t="s">
        <v>135</v>
      </c>
      <c r="O30" s="23">
        <v>0</v>
      </c>
      <c r="P30" s="249">
        <v>0</v>
      </c>
      <c r="Q30" s="202">
        <v>4</v>
      </c>
      <c r="R30" s="260" t="s">
        <v>130</v>
      </c>
      <c r="S30" s="261"/>
      <c r="T30" s="262"/>
      <c r="U30" s="263"/>
      <c r="V30" s="256">
        <v>206</v>
      </c>
      <c r="W30" s="109">
        <v>16.100000000000001</v>
      </c>
      <c r="X30" s="110">
        <v>8.1999999999999993</v>
      </c>
      <c r="Y30" s="83" t="s">
        <v>133</v>
      </c>
      <c r="Z30" s="240"/>
    </row>
    <row r="31" spans="2:26" s="239" customFormat="1" ht="15" customHeight="1" x14ac:dyDescent="0.2">
      <c r="B31" s="257">
        <v>21</v>
      </c>
      <c r="C31" s="79">
        <v>-50.7</v>
      </c>
      <c r="D31" s="79">
        <v>-60.4</v>
      </c>
      <c r="E31" s="79">
        <v>-56.9</v>
      </c>
      <c r="F31" s="251" t="s">
        <v>81</v>
      </c>
      <c r="G31" s="175" t="s">
        <v>81</v>
      </c>
      <c r="H31" s="252" t="s">
        <v>81</v>
      </c>
      <c r="I31" s="87" t="s">
        <v>90</v>
      </c>
      <c r="J31" s="87" t="s">
        <v>90</v>
      </c>
      <c r="K31" s="253" t="s">
        <v>81</v>
      </c>
      <c r="L31" s="79">
        <v>8.5</v>
      </c>
      <c r="M31" s="17">
        <v>15</v>
      </c>
      <c r="N31" s="231" t="s">
        <v>136</v>
      </c>
      <c r="O31" s="85">
        <v>0</v>
      </c>
      <c r="P31" s="254">
        <v>0</v>
      </c>
      <c r="Q31" s="203">
        <v>2</v>
      </c>
      <c r="R31" s="264" t="s">
        <v>115</v>
      </c>
      <c r="S31" s="265"/>
      <c r="T31" s="266"/>
      <c r="U31" s="267"/>
      <c r="V31" s="255">
        <v>177</v>
      </c>
      <c r="W31" s="105">
        <v>81.400000000000006</v>
      </c>
      <c r="X31" s="111">
        <v>6.9</v>
      </c>
      <c r="Y31" s="81" t="s">
        <v>129</v>
      </c>
      <c r="Z31" s="240"/>
    </row>
    <row r="32" spans="2:26" s="239" customFormat="1" ht="15" customHeight="1" x14ac:dyDescent="0.2">
      <c r="B32" s="19">
        <v>22</v>
      </c>
      <c r="C32" s="20">
        <v>-57.8</v>
      </c>
      <c r="D32" s="20">
        <v>-64.099999999999994</v>
      </c>
      <c r="E32" s="20">
        <v>-60.8</v>
      </c>
      <c r="F32" s="241" t="s">
        <v>81</v>
      </c>
      <c r="G32" s="174" t="s">
        <v>81</v>
      </c>
      <c r="H32" s="242" t="s">
        <v>81</v>
      </c>
      <c r="I32" s="86" t="s">
        <v>90</v>
      </c>
      <c r="J32" s="86" t="s">
        <v>90</v>
      </c>
      <c r="K32" s="243" t="s">
        <v>81</v>
      </c>
      <c r="L32" s="20">
        <v>11.5</v>
      </c>
      <c r="M32" s="19">
        <v>23</v>
      </c>
      <c r="N32" s="229" t="s">
        <v>137</v>
      </c>
      <c r="O32" s="22">
        <v>0</v>
      </c>
      <c r="P32" s="244">
        <v>0</v>
      </c>
      <c r="Q32" s="201">
        <v>0</v>
      </c>
      <c r="R32" s="306" t="s">
        <v>115</v>
      </c>
      <c r="S32" s="307"/>
      <c r="T32" s="308"/>
      <c r="U32" s="309"/>
      <c r="V32" s="245">
        <v>240</v>
      </c>
      <c r="W32" s="107">
        <v>113.7</v>
      </c>
      <c r="X32" s="108">
        <v>9.9</v>
      </c>
      <c r="Y32" s="70" t="s">
        <v>136</v>
      </c>
      <c r="Z32" s="240"/>
    </row>
    <row r="33" spans="2:26" s="239" customFormat="1" ht="15" customHeight="1" x14ac:dyDescent="0.2">
      <c r="B33" s="19">
        <v>23</v>
      </c>
      <c r="C33" s="20">
        <v>-60.4</v>
      </c>
      <c r="D33" s="20">
        <v>-65.5</v>
      </c>
      <c r="E33" s="20">
        <v>-62.7</v>
      </c>
      <c r="F33" s="241" t="s">
        <v>81</v>
      </c>
      <c r="G33" s="174" t="s">
        <v>81</v>
      </c>
      <c r="H33" s="242" t="s">
        <v>81</v>
      </c>
      <c r="I33" s="86" t="s">
        <v>90</v>
      </c>
      <c r="J33" s="86" t="s">
        <v>90</v>
      </c>
      <c r="K33" s="243" t="s">
        <v>81</v>
      </c>
      <c r="L33" s="20">
        <v>17.100000000000001</v>
      </c>
      <c r="M33" s="19">
        <v>33</v>
      </c>
      <c r="N33" s="229" t="s">
        <v>137</v>
      </c>
      <c r="O33" s="22">
        <v>0</v>
      </c>
      <c r="P33" s="244">
        <v>0</v>
      </c>
      <c r="Q33" s="201">
        <v>2</v>
      </c>
      <c r="R33" s="306" t="s">
        <v>113</v>
      </c>
      <c r="S33" s="307"/>
      <c r="T33" s="308"/>
      <c r="U33" s="309"/>
      <c r="V33" s="245">
        <v>357</v>
      </c>
      <c r="W33" s="107">
        <v>121.5</v>
      </c>
      <c r="X33" s="108">
        <v>14.7</v>
      </c>
      <c r="Y33" s="70" t="s">
        <v>137</v>
      </c>
      <c r="Z33" s="240"/>
    </row>
    <row r="34" spans="2:26" s="239" customFormat="1" ht="15" customHeight="1" x14ac:dyDescent="0.2">
      <c r="B34" s="19">
        <v>24</v>
      </c>
      <c r="C34" s="20">
        <v>-62.1</v>
      </c>
      <c r="D34" s="20">
        <v>-66.599999999999994</v>
      </c>
      <c r="E34" s="20">
        <v>-64.099999999999994</v>
      </c>
      <c r="F34" s="241" t="s">
        <v>81</v>
      </c>
      <c r="G34" s="174" t="s">
        <v>81</v>
      </c>
      <c r="H34" s="242" t="s">
        <v>81</v>
      </c>
      <c r="I34" s="86" t="s">
        <v>90</v>
      </c>
      <c r="J34" s="86" t="s">
        <v>90</v>
      </c>
      <c r="K34" s="243" t="s">
        <v>81</v>
      </c>
      <c r="L34" s="20">
        <v>19.100000000000001</v>
      </c>
      <c r="M34" s="19">
        <v>37</v>
      </c>
      <c r="N34" s="229" t="s">
        <v>137</v>
      </c>
      <c r="O34" s="22">
        <v>0</v>
      </c>
      <c r="P34" s="244">
        <v>0</v>
      </c>
      <c r="Q34" s="201">
        <v>4</v>
      </c>
      <c r="R34" s="306" t="s">
        <v>113</v>
      </c>
      <c r="S34" s="307"/>
      <c r="T34" s="308"/>
      <c r="U34" s="309"/>
      <c r="V34" s="245">
        <v>398</v>
      </c>
      <c r="W34" s="107">
        <v>110.6</v>
      </c>
      <c r="X34" s="108">
        <v>16.3</v>
      </c>
      <c r="Y34" s="70" t="s">
        <v>138</v>
      </c>
      <c r="Z34" s="240"/>
    </row>
    <row r="35" spans="2:26" ht="15" customHeight="1" thickBot="1" x14ac:dyDescent="0.25">
      <c r="B35" s="82">
        <v>25</v>
      </c>
      <c r="C35" s="24">
        <v>-62.1</v>
      </c>
      <c r="D35" s="24">
        <v>-69</v>
      </c>
      <c r="E35" s="24">
        <v>-65</v>
      </c>
      <c r="F35" s="246" t="s">
        <v>81</v>
      </c>
      <c r="G35" s="176" t="s">
        <v>81</v>
      </c>
      <c r="H35" s="247" t="s">
        <v>81</v>
      </c>
      <c r="I35" s="226" t="s">
        <v>90</v>
      </c>
      <c r="J35" s="226" t="s">
        <v>90</v>
      </c>
      <c r="K35" s="248" t="s">
        <v>81</v>
      </c>
      <c r="L35" s="24">
        <v>12.5</v>
      </c>
      <c r="M35" s="82">
        <v>28</v>
      </c>
      <c r="N35" s="230" t="s">
        <v>136</v>
      </c>
      <c r="O35" s="23">
        <v>0</v>
      </c>
      <c r="P35" s="249">
        <v>0</v>
      </c>
      <c r="Q35" s="202">
        <v>2</v>
      </c>
      <c r="R35" s="260" t="s">
        <v>113</v>
      </c>
      <c r="S35" s="261"/>
      <c r="T35" s="262"/>
      <c r="U35" s="263"/>
      <c r="V35" s="256">
        <v>261</v>
      </c>
      <c r="W35" s="109">
        <v>101.2</v>
      </c>
      <c r="X35" s="110">
        <v>10.7</v>
      </c>
      <c r="Y35" s="83" t="s">
        <v>138</v>
      </c>
    </row>
    <row r="36" spans="2:26" ht="15" customHeight="1" x14ac:dyDescent="0.2">
      <c r="B36" s="259">
        <v>26</v>
      </c>
      <c r="C36" s="79">
        <v>-59.9</v>
      </c>
      <c r="D36" s="79">
        <v>-70.2</v>
      </c>
      <c r="E36" s="79">
        <v>-66.599999999999994</v>
      </c>
      <c r="F36" s="251" t="s">
        <v>81</v>
      </c>
      <c r="G36" s="175" t="s">
        <v>81</v>
      </c>
      <c r="H36" s="252" t="s">
        <v>81</v>
      </c>
      <c r="I36" s="87" t="s">
        <v>90</v>
      </c>
      <c r="J36" s="87" t="s">
        <v>90</v>
      </c>
      <c r="K36" s="253" t="s">
        <v>81</v>
      </c>
      <c r="L36" s="79">
        <v>12.9</v>
      </c>
      <c r="M36" s="17">
        <v>23</v>
      </c>
      <c r="N36" s="231" t="s">
        <v>132</v>
      </c>
      <c r="O36" s="85">
        <v>0</v>
      </c>
      <c r="P36" s="362">
        <v>0</v>
      </c>
      <c r="Q36" s="87">
        <v>2</v>
      </c>
      <c r="R36" s="356" t="s">
        <v>113</v>
      </c>
      <c r="S36" s="357"/>
      <c r="T36" s="363"/>
      <c r="U36" s="364"/>
      <c r="V36" s="365">
        <v>269</v>
      </c>
      <c r="W36" s="112">
        <v>63.7</v>
      </c>
      <c r="X36" s="111">
        <v>10.8</v>
      </c>
      <c r="Y36" s="81" t="s">
        <v>132</v>
      </c>
    </row>
    <row r="37" spans="2:26" ht="15" customHeight="1" x14ac:dyDescent="0.2">
      <c r="B37" s="19">
        <v>27</v>
      </c>
      <c r="C37" s="20">
        <v>-56.2</v>
      </c>
      <c r="D37" s="20">
        <v>-59.6</v>
      </c>
      <c r="E37" s="20">
        <v>-57.5</v>
      </c>
      <c r="F37" s="241" t="s">
        <v>81</v>
      </c>
      <c r="G37" s="174" t="s">
        <v>81</v>
      </c>
      <c r="H37" s="242" t="s">
        <v>81</v>
      </c>
      <c r="I37" s="86" t="s">
        <v>90</v>
      </c>
      <c r="J37" s="86" t="s">
        <v>90</v>
      </c>
      <c r="K37" s="243" t="s">
        <v>81</v>
      </c>
      <c r="L37" s="20">
        <v>14.2</v>
      </c>
      <c r="M37" s="19">
        <v>30</v>
      </c>
      <c r="N37" s="229" t="s">
        <v>116</v>
      </c>
      <c r="O37" s="197">
        <v>0</v>
      </c>
      <c r="P37" s="244">
        <v>0</v>
      </c>
      <c r="Q37" s="86">
        <v>3</v>
      </c>
      <c r="R37" s="358" t="s">
        <v>113</v>
      </c>
      <c r="S37" s="359"/>
      <c r="T37" s="366"/>
      <c r="U37" s="367"/>
      <c r="V37" s="368">
        <v>296</v>
      </c>
      <c r="W37" s="107">
        <v>34.6</v>
      </c>
      <c r="X37" s="108">
        <v>12.2</v>
      </c>
      <c r="Y37" s="70" t="s">
        <v>116</v>
      </c>
    </row>
    <row r="38" spans="2:26" ht="15" customHeight="1" x14ac:dyDescent="0.2">
      <c r="B38" s="19">
        <v>28</v>
      </c>
      <c r="C38" s="20">
        <v>-56.2</v>
      </c>
      <c r="D38" s="20">
        <v>-60.2</v>
      </c>
      <c r="E38" s="20">
        <v>-57.8</v>
      </c>
      <c r="F38" s="241" t="s">
        <v>81</v>
      </c>
      <c r="G38" s="174" t="s">
        <v>81</v>
      </c>
      <c r="H38" s="242" t="s">
        <v>81</v>
      </c>
      <c r="I38" s="86" t="s">
        <v>90</v>
      </c>
      <c r="J38" s="86" t="s">
        <v>90</v>
      </c>
      <c r="K38" s="243" t="s">
        <v>81</v>
      </c>
      <c r="L38" s="20">
        <v>13.6</v>
      </c>
      <c r="M38" s="19">
        <v>25</v>
      </c>
      <c r="N38" s="229" t="s">
        <v>116</v>
      </c>
      <c r="O38" s="22">
        <v>0</v>
      </c>
      <c r="P38" s="244">
        <v>0</v>
      </c>
      <c r="Q38" s="86">
        <v>3</v>
      </c>
      <c r="R38" s="358" t="s">
        <v>113</v>
      </c>
      <c r="S38" s="359"/>
      <c r="T38" s="366"/>
      <c r="U38" s="367"/>
      <c r="V38" s="368">
        <v>284</v>
      </c>
      <c r="W38" s="107">
        <v>40.5</v>
      </c>
      <c r="X38" s="108">
        <v>11.7</v>
      </c>
      <c r="Y38" s="70" t="s">
        <v>114</v>
      </c>
    </row>
    <row r="39" spans="2:26" ht="15" customHeight="1" x14ac:dyDescent="0.2">
      <c r="B39" s="19">
        <v>29</v>
      </c>
      <c r="C39" s="20">
        <v>-54.5</v>
      </c>
      <c r="D39" s="20">
        <v>-58.1</v>
      </c>
      <c r="E39" s="20">
        <v>-56.7</v>
      </c>
      <c r="F39" s="241" t="s">
        <v>81</v>
      </c>
      <c r="G39" s="174" t="s">
        <v>81</v>
      </c>
      <c r="H39" s="242" t="s">
        <v>81</v>
      </c>
      <c r="I39" s="86" t="s">
        <v>90</v>
      </c>
      <c r="J39" s="86" t="s">
        <v>90</v>
      </c>
      <c r="K39" s="243" t="s">
        <v>81</v>
      </c>
      <c r="L39" s="20">
        <v>14.7</v>
      </c>
      <c r="M39" s="19">
        <v>28</v>
      </c>
      <c r="N39" s="229" t="s">
        <v>116</v>
      </c>
      <c r="O39" s="22">
        <v>0</v>
      </c>
      <c r="P39" s="244">
        <v>0</v>
      </c>
      <c r="Q39" s="86">
        <v>3</v>
      </c>
      <c r="R39" s="358" t="s">
        <v>113</v>
      </c>
      <c r="S39" s="359"/>
      <c r="T39" s="366"/>
      <c r="U39" s="367"/>
      <c r="V39" s="368">
        <v>306</v>
      </c>
      <c r="W39" s="107">
        <v>34.700000000000003</v>
      </c>
      <c r="X39" s="108">
        <v>12.6</v>
      </c>
      <c r="Y39" s="70" t="s">
        <v>116</v>
      </c>
    </row>
    <row r="40" spans="2:26" ht="15" customHeight="1" x14ac:dyDescent="0.2">
      <c r="B40" s="19">
        <v>30</v>
      </c>
      <c r="C40" s="20">
        <v>-53.9</v>
      </c>
      <c r="D40" s="20">
        <v>-58.1</v>
      </c>
      <c r="E40" s="20">
        <v>-54.9</v>
      </c>
      <c r="F40" s="369" t="s">
        <v>81</v>
      </c>
      <c r="G40" s="178" t="s">
        <v>81</v>
      </c>
      <c r="H40" s="370" t="s">
        <v>81</v>
      </c>
      <c r="I40" s="86" t="s">
        <v>90</v>
      </c>
      <c r="J40" s="86" t="s">
        <v>90</v>
      </c>
      <c r="K40" s="243" t="s">
        <v>81</v>
      </c>
      <c r="L40" s="20">
        <v>17.3</v>
      </c>
      <c r="M40" s="19">
        <v>34</v>
      </c>
      <c r="N40" s="229" t="s">
        <v>133</v>
      </c>
      <c r="O40" s="22">
        <v>0</v>
      </c>
      <c r="P40" s="244">
        <v>0</v>
      </c>
      <c r="Q40" s="86">
        <v>2</v>
      </c>
      <c r="R40" s="358" t="s">
        <v>113</v>
      </c>
      <c r="S40" s="359"/>
      <c r="T40" s="366"/>
      <c r="U40" s="367"/>
      <c r="V40" s="368">
        <v>361</v>
      </c>
      <c r="W40" s="107">
        <v>22.4</v>
      </c>
      <c r="X40" s="108">
        <v>14.7</v>
      </c>
      <c r="Y40" s="70" t="s">
        <v>133</v>
      </c>
    </row>
    <row r="41" spans="2:26" ht="15" customHeight="1" thickBot="1" x14ac:dyDescent="0.25">
      <c r="B41" s="123">
        <v>31</v>
      </c>
      <c r="C41" s="124"/>
      <c r="D41" s="124"/>
      <c r="E41" s="124"/>
      <c r="F41" s="135" t="s">
        <v>81</v>
      </c>
      <c r="G41" s="179" t="s">
        <v>81</v>
      </c>
      <c r="H41" s="136" t="s">
        <v>81</v>
      </c>
      <c r="I41" s="125"/>
      <c r="J41" s="125"/>
      <c r="K41" s="223" t="s">
        <v>81</v>
      </c>
      <c r="L41" s="124"/>
      <c r="M41" s="232"/>
      <c r="N41" s="215"/>
      <c r="O41" s="123"/>
      <c r="P41" s="236" t="str">
        <f t="shared" ref="P41" si="0">IF(O41="","",(O41/24)*100)</f>
        <v/>
      </c>
      <c r="Q41" s="125"/>
      <c r="R41" s="360"/>
      <c r="S41" s="360"/>
      <c r="T41" s="361"/>
      <c r="U41" s="361"/>
      <c r="V41" s="126"/>
      <c r="W41" s="127"/>
      <c r="X41" s="128"/>
      <c r="Y41" s="215"/>
    </row>
    <row r="42" spans="2:26" ht="14.25" thickTop="1" thickBot="1" x14ac:dyDescent="0.25">
      <c r="B42" s="122" t="s">
        <v>29</v>
      </c>
      <c r="C42" s="212">
        <f>IF(C11="","",(SUM(C11:C41)))</f>
        <v>-1606.6000000000001</v>
      </c>
      <c r="D42" s="84">
        <f>IF(D11="","",(SUM(D11:D41)))</f>
        <v>-1841.6</v>
      </c>
      <c r="E42" s="213">
        <f>IF(E11="","",(SUM(E11:E41)))</f>
        <v>-1719.8999999999999</v>
      </c>
      <c r="F42" s="118"/>
      <c r="G42" s="177"/>
      <c r="H42" s="119"/>
      <c r="I42" s="227" t="str">
        <f>IF(COUNTIF(I11:I41,"T") &gt;0,"T","0")</f>
        <v>T</v>
      </c>
      <c r="J42" s="227" t="str">
        <f>IF(COUNTIF(J11:J41,"T") &gt;0,"T","0")</f>
        <v>T</v>
      </c>
      <c r="K42" s="224"/>
      <c r="L42" s="212">
        <f>SUM(L11:L41)</f>
        <v>374.90000000000003</v>
      </c>
      <c r="M42" s="144"/>
      <c r="N42" s="144"/>
      <c r="O42" s="84" t="str">
        <f>IF(SUM(O11:O41)=0,"",SUM(O11:O41))</f>
        <v/>
      </c>
      <c r="P42" s="77"/>
      <c r="Q42" s="77">
        <f>SUM(Q11:Q41)</f>
        <v>77</v>
      </c>
      <c r="R42" s="354"/>
      <c r="S42" s="354"/>
      <c r="T42" s="355"/>
      <c r="U42" s="355"/>
      <c r="V42" s="237">
        <f>SUM(V11:V41)</f>
        <v>7812</v>
      </c>
      <c r="W42" s="143"/>
      <c r="X42" s="119"/>
      <c r="Y42" s="77"/>
      <c r="Z42" s="27"/>
    </row>
    <row r="43" spans="2:26" ht="13.5" thickBot="1" x14ac:dyDescent="0.25">
      <c r="B43" s="121" t="s">
        <v>30</v>
      </c>
      <c r="C43" s="145">
        <f>IF(C11="","",ROUND((AVERAGE(C11:C41)),1))</f>
        <v>-53.6</v>
      </c>
      <c r="D43" s="146">
        <f>IF(D11="","",ROUND((AVERAGE(D11:D41)),1))</f>
        <v>-61.4</v>
      </c>
      <c r="E43" s="146">
        <f>IF(E11="","",ROUND((AVERAGE(E11:E41)),1))</f>
        <v>-57.3</v>
      </c>
      <c r="F43" s="118"/>
      <c r="G43" s="156"/>
      <c r="H43" s="119"/>
      <c r="I43" s="118"/>
      <c r="J43" s="120"/>
      <c r="K43" s="119"/>
      <c r="L43" s="147">
        <f>IF(L42="","", AVERAGE(L11:L41))</f>
        <v>12.496666666666668</v>
      </c>
      <c r="M43" s="188" t="s">
        <v>97</v>
      </c>
      <c r="N43" s="189" t="s">
        <v>77</v>
      </c>
      <c r="O43" s="148">
        <f>AVERAGE(O11:O41)</f>
        <v>0</v>
      </c>
      <c r="P43" s="149">
        <f>AVERAGE(P11:P41)</f>
        <v>0</v>
      </c>
      <c r="Q43" s="150">
        <f>AVERAGE(Q11:Q41)</f>
        <v>2.5666666666666669</v>
      </c>
      <c r="R43" s="354"/>
      <c r="S43" s="354"/>
      <c r="T43" s="355"/>
      <c r="U43" s="355"/>
      <c r="V43" s="80"/>
      <c r="W43" s="151">
        <v>40.9</v>
      </c>
      <c r="X43" s="151">
        <v>6.7</v>
      </c>
      <c r="Y43" s="152">
        <v>20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08">
        <f>IF(L43="","Xkts", L43*0.86839)</f>
        <v>10.851980366666668</v>
      </c>
      <c r="M44" s="191">
        <f>MAX(M11:M41)</f>
        <v>37</v>
      </c>
      <c r="N44" s="190">
        <v>120</v>
      </c>
      <c r="O44" s="29"/>
      <c r="P44" s="29"/>
      <c r="Q44" s="153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7"/>
      <c r="L45" s="26" t="s">
        <v>89</v>
      </c>
      <c r="M45" s="214">
        <f>M44*0.86839</f>
        <v>32.130429999999997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5"/>
      <c r="I47" s="36" t="s">
        <v>32</v>
      </c>
      <c r="J47" s="36"/>
      <c r="K47" s="36"/>
      <c r="L47" s="36"/>
      <c r="M47" s="36"/>
      <c r="N47" s="36"/>
      <c r="O47" s="195"/>
      <c r="P47" s="36" t="s">
        <v>33</v>
      </c>
      <c r="Q47" s="36"/>
      <c r="R47" s="36"/>
      <c r="S47" s="36"/>
      <c r="T47" s="36"/>
      <c r="U47" s="195"/>
      <c r="V47" s="195" t="s">
        <v>86</v>
      </c>
      <c r="W47" s="195"/>
      <c r="X47" s="195"/>
      <c r="Y47" s="196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28" t="s">
        <v>34</v>
      </c>
      <c r="C49" s="329"/>
      <c r="D49" s="329"/>
      <c r="E49" s="332"/>
      <c r="F49" s="346">
        <f>E43</f>
        <v>-57.3</v>
      </c>
      <c r="G49" s="347"/>
      <c r="I49" s="157" t="s">
        <v>35</v>
      </c>
      <c r="J49" s="158"/>
      <c r="K49" s="158"/>
      <c r="L49" s="161"/>
      <c r="M49" s="164" t="s">
        <v>90</v>
      </c>
      <c r="N49" s="218"/>
      <c r="P49" s="157" t="s">
        <v>36</v>
      </c>
      <c r="Q49" s="158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48" t="s">
        <v>37</v>
      </c>
      <c r="C50" s="349"/>
      <c r="D50" s="349"/>
      <c r="E50" s="350"/>
      <c r="F50" s="351" t="s">
        <v>139</v>
      </c>
      <c r="G50" s="352"/>
      <c r="I50" s="157" t="s">
        <v>84</v>
      </c>
      <c r="J50" s="158"/>
      <c r="K50" s="158"/>
      <c r="L50" s="161"/>
      <c r="M50" s="164"/>
      <c r="N50" s="163"/>
      <c r="P50" s="40" t="s">
        <v>78</v>
      </c>
      <c r="Q50" s="41"/>
      <c r="R50" s="41"/>
      <c r="S50" s="41"/>
      <c r="T50" s="25">
        <f>COUNTIF(Q11:Q41,"&lt;=2")</f>
        <v>19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43" t="s">
        <v>82</v>
      </c>
      <c r="C51" s="343"/>
      <c r="D51" s="26">
        <f>IF(C42="","",MAX(C11:C41))</f>
        <v>-40.299999999999997</v>
      </c>
      <c r="E51" s="25" t="s">
        <v>38</v>
      </c>
      <c r="F51" s="193">
        <v>12</v>
      </c>
      <c r="G51" s="194"/>
      <c r="I51" s="157" t="s">
        <v>39</v>
      </c>
      <c r="J51" s="158"/>
      <c r="K51" s="158"/>
      <c r="L51" s="161"/>
      <c r="M51" s="25" t="s">
        <v>40</v>
      </c>
      <c r="N51" s="42"/>
      <c r="P51" s="40" t="s">
        <v>79</v>
      </c>
      <c r="Q51" s="41"/>
      <c r="R51" s="41"/>
      <c r="S51" s="41"/>
      <c r="T51" s="149">
        <f>COUNTIF(Q11:Q41,"3")+COUNTIF(Q11:Q41,"4")+COUNTIF(Q11:Q41,"5")+COUNTIF(Q11:Q41,"6")</f>
        <v>9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43" t="s">
        <v>83</v>
      </c>
      <c r="C52" s="343"/>
      <c r="D52" s="26">
        <f>IF(D42="","",MIN(D11:D41))</f>
        <v>-70.7</v>
      </c>
      <c r="E52" s="25" t="s">
        <v>38</v>
      </c>
      <c r="F52" s="193">
        <v>7</v>
      </c>
      <c r="G52" s="194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2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28" t="s">
        <v>42</v>
      </c>
      <c r="C54" s="329"/>
      <c r="D54" s="329"/>
      <c r="E54" s="329"/>
      <c r="F54" s="41"/>
      <c r="G54" s="50"/>
      <c r="I54" s="157" t="s">
        <v>35</v>
      </c>
      <c r="J54" s="158"/>
      <c r="K54" s="158"/>
      <c r="L54" s="161"/>
      <c r="M54" s="164" t="s">
        <v>90</v>
      </c>
      <c r="N54" s="163"/>
      <c r="O54" s="34"/>
      <c r="P54" s="187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28" t="s">
        <v>109</v>
      </c>
      <c r="C55" s="329"/>
      <c r="D55" s="329"/>
      <c r="E55" s="331"/>
      <c r="F55" s="328"/>
      <c r="G55" s="341"/>
      <c r="I55" s="157" t="s">
        <v>39</v>
      </c>
      <c r="J55" s="158"/>
      <c r="K55" s="158"/>
      <c r="L55" s="161"/>
      <c r="M55" s="25" t="s">
        <v>40</v>
      </c>
      <c r="N55" s="42"/>
      <c r="O55" s="34"/>
      <c r="P55" s="187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28" t="s">
        <v>106</v>
      </c>
      <c r="C56" s="329"/>
      <c r="D56" s="329"/>
      <c r="E56" s="331"/>
      <c r="F56" s="328"/>
      <c r="G56" s="341"/>
      <c r="I56" s="181" t="s">
        <v>45</v>
      </c>
      <c r="J56" s="182"/>
      <c r="K56" s="183"/>
      <c r="L56" s="160"/>
      <c r="M56" s="25" t="s">
        <v>40</v>
      </c>
      <c r="N56" s="42"/>
      <c r="O56" s="34"/>
      <c r="P56" s="187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28" t="s">
        <v>107</v>
      </c>
      <c r="C57" s="329"/>
      <c r="D57" s="329"/>
      <c r="E57" s="331"/>
      <c r="F57" s="328"/>
      <c r="G57" s="332"/>
      <c r="I57" s="31"/>
      <c r="J57" s="31"/>
      <c r="K57" s="31"/>
      <c r="L57" s="31"/>
      <c r="M57" s="31"/>
      <c r="N57" s="31"/>
      <c r="O57" s="34"/>
      <c r="P57" s="187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28" t="s">
        <v>108</v>
      </c>
      <c r="C58" s="329"/>
      <c r="D58" s="329"/>
      <c r="E58" s="331"/>
      <c r="F58" s="328"/>
      <c r="G58" s="33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57" t="s">
        <v>91</v>
      </c>
      <c r="J59" s="158"/>
      <c r="K59" s="161"/>
      <c r="L59" s="192">
        <v>20.172000000000001</v>
      </c>
      <c r="M59" s="42" t="s">
        <v>94</v>
      </c>
      <c r="N59" s="193">
        <v>21</v>
      </c>
      <c r="P59" s="142">
        <f>IF(L59="X","", L59/0.02953)</f>
        <v>683.10193024043349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28" t="s">
        <v>101</v>
      </c>
      <c r="C60" s="329"/>
      <c r="D60" s="329"/>
      <c r="E60" s="329"/>
      <c r="F60" s="329"/>
      <c r="G60" s="50"/>
      <c r="I60" s="157" t="s">
        <v>92</v>
      </c>
      <c r="J60" s="158"/>
      <c r="K60" s="162"/>
      <c r="L60" s="192">
        <v>19.548999999999999</v>
      </c>
      <c r="M60" s="42" t="s">
        <v>94</v>
      </c>
      <c r="N60" s="193">
        <v>26</v>
      </c>
      <c r="P60" s="142">
        <f>IF(L60="X","", L60/0.02953)</f>
        <v>662.00474094141543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28" t="s">
        <v>49</v>
      </c>
      <c r="C61" s="329"/>
      <c r="D61" s="329"/>
      <c r="E61" s="332"/>
      <c r="F61" s="328"/>
      <c r="G61" s="341"/>
      <c r="I61" s="157" t="s">
        <v>93</v>
      </c>
      <c r="J61" s="158"/>
      <c r="K61" s="162"/>
      <c r="L61" s="192">
        <v>19.844000000000001</v>
      </c>
      <c r="M61" s="42" t="s">
        <v>95</v>
      </c>
      <c r="N61" s="25"/>
      <c r="P61" s="142">
        <f>IF(L61="X","", L61/0.02953)</f>
        <v>671.99458178123939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28" t="s">
        <v>37</v>
      </c>
      <c r="C62" s="329"/>
      <c r="D62" s="329"/>
      <c r="E62" s="332"/>
      <c r="F62" s="328"/>
      <c r="G62" s="34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28" t="s">
        <v>50</v>
      </c>
      <c r="C63" s="329"/>
      <c r="D63" s="330"/>
      <c r="E63" s="331"/>
      <c r="F63" s="328"/>
      <c r="G63" s="33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28" t="s">
        <v>37</v>
      </c>
      <c r="C64" s="329"/>
      <c r="D64" s="329"/>
      <c r="E64" s="332"/>
      <c r="F64" s="328"/>
      <c r="G64" s="332"/>
      <c r="I64" s="184" t="s">
        <v>56</v>
      </c>
      <c r="J64" s="185"/>
      <c r="K64" s="185"/>
      <c r="L64" s="186"/>
      <c r="M64" s="55"/>
      <c r="N64" s="171"/>
      <c r="O64" s="55"/>
      <c r="P64" s="55"/>
      <c r="Q64" s="55"/>
      <c r="R64" s="55"/>
      <c r="S64" s="55"/>
      <c r="T64" s="55"/>
      <c r="U64" s="55"/>
      <c r="V64" s="51"/>
      <c r="W64" s="55"/>
      <c r="X64" s="114"/>
      <c r="Y64" s="137"/>
    </row>
    <row r="65" spans="2:25" ht="13.5" thickBot="1" x14ac:dyDescent="0.25">
      <c r="B65" s="45"/>
      <c r="C65" s="46"/>
      <c r="D65" s="46"/>
      <c r="E65" s="46"/>
      <c r="F65" s="46"/>
      <c r="G65" s="37"/>
      <c r="I65" s="166" t="s">
        <v>52</v>
      </c>
      <c r="J65" s="92"/>
      <c r="K65" s="92"/>
      <c r="L65" s="167"/>
      <c r="M65" s="56"/>
      <c r="N65" s="180"/>
      <c r="O65" s="56"/>
      <c r="P65" s="56"/>
      <c r="Q65" s="56"/>
      <c r="R65" s="56"/>
      <c r="S65" s="56"/>
      <c r="T65" s="56"/>
      <c r="U65" s="56"/>
      <c r="V65" s="57"/>
      <c r="W65" s="56"/>
      <c r="X65" s="115"/>
      <c r="Y65" s="138"/>
    </row>
    <row r="66" spans="2:25" ht="13.5" thickBot="1" x14ac:dyDescent="0.25">
      <c r="B66" s="157" t="s">
        <v>102</v>
      </c>
      <c r="C66" s="158"/>
      <c r="D66" s="158"/>
      <c r="E66" s="158"/>
      <c r="F66" s="158"/>
      <c r="G66" s="161"/>
      <c r="I66" s="166" t="s">
        <v>53</v>
      </c>
      <c r="J66" s="92"/>
      <c r="K66" s="92"/>
      <c r="L66" s="167"/>
      <c r="M66" s="56"/>
      <c r="N66" s="180"/>
      <c r="O66" s="56"/>
      <c r="P66" s="56"/>
      <c r="Q66" s="56"/>
      <c r="R66" s="56"/>
      <c r="S66" s="56"/>
      <c r="T66" s="56"/>
      <c r="U66" s="56"/>
      <c r="V66" s="57"/>
      <c r="W66" s="56"/>
      <c r="X66" s="115"/>
      <c r="Y66" s="138"/>
    </row>
    <row r="67" spans="2:25" ht="13.5" thickBot="1" x14ac:dyDescent="0.25">
      <c r="B67" s="157" t="s">
        <v>49</v>
      </c>
      <c r="C67" s="158"/>
      <c r="D67" s="158"/>
      <c r="E67" s="161"/>
      <c r="F67" s="328"/>
      <c r="G67" s="332"/>
      <c r="I67" s="168" t="s">
        <v>54</v>
      </c>
      <c r="J67" s="169"/>
      <c r="K67" s="169"/>
      <c r="L67" s="170"/>
      <c r="M67" s="28"/>
      <c r="N67" s="165"/>
      <c r="O67" s="28"/>
      <c r="P67" s="28"/>
      <c r="Q67" s="28"/>
      <c r="R67" s="28"/>
      <c r="S67" s="28"/>
      <c r="T67" s="28"/>
      <c r="U67" s="28"/>
      <c r="V67" s="58"/>
      <c r="W67" s="28"/>
      <c r="X67" s="116"/>
      <c r="Y67" s="139"/>
    </row>
    <row r="68" spans="2:25" ht="13.5" thickBot="1" x14ac:dyDescent="0.25">
      <c r="B68" s="157" t="s">
        <v>37</v>
      </c>
      <c r="C68" s="158"/>
      <c r="D68" s="158"/>
      <c r="E68" s="161"/>
      <c r="F68" s="328"/>
      <c r="G68" s="3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57" t="s">
        <v>50</v>
      </c>
      <c r="C69" s="158"/>
      <c r="D69" s="198"/>
      <c r="E69" s="162"/>
      <c r="F69" s="343"/>
      <c r="G69" s="343"/>
      <c r="I69" s="59" t="s">
        <v>63</v>
      </c>
      <c r="J69" s="60"/>
      <c r="K69" s="60"/>
      <c r="L69" s="60"/>
      <c r="M69" s="219" t="s">
        <v>140</v>
      </c>
      <c r="N69" s="216"/>
      <c r="O69" s="217"/>
      <c r="P69" s="217"/>
      <c r="Q69" s="217"/>
      <c r="R69" s="217"/>
      <c r="S69" s="217"/>
      <c r="T69" s="217"/>
      <c r="U69" s="60"/>
      <c r="V69" s="60"/>
      <c r="W69" s="60"/>
      <c r="X69" s="209"/>
      <c r="Y69" s="210"/>
    </row>
    <row r="70" spans="2:25" ht="13.5" thickBot="1" x14ac:dyDescent="0.25">
      <c r="B70" s="157" t="s">
        <v>37</v>
      </c>
      <c r="C70" s="158"/>
      <c r="D70" s="158"/>
      <c r="E70" s="161"/>
      <c r="F70" s="343"/>
      <c r="G70" s="343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0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1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1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1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1"/>
    </row>
    <row r="75" spans="2:25" x14ac:dyDescent="0.2">
      <c r="B75" s="30"/>
      <c r="C75" s="31"/>
      <c r="D75" s="31"/>
      <c r="E75" s="31"/>
      <c r="F75" s="31"/>
      <c r="G75" s="31"/>
      <c r="I75" s="166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1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68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13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2016-07-01T23:46:34Z</cp:lastPrinted>
  <dcterms:created xsi:type="dcterms:W3CDTF">2004-03-26T21:13:12Z</dcterms:created>
  <dcterms:modified xsi:type="dcterms:W3CDTF">2016-07-02T16:44:46Z</dcterms:modified>
</cp:coreProperties>
</file>