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85" windowWidth="17475" windowHeight="15540" tabRatio="161"/>
  </bookViews>
  <sheets>
    <sheet name="F-6 Spreadsheet (C)" sheetId="1" r:id="rId1"/>
  </sheets>
  <definedNames>
    <definedName name="_xlnm.Print_Area" localSheetId="0">'F-6 Spreadsheet (C)'!$B$2:$Y$76</definedName>
  </definedNames>
  <calcPr calcId="145621"/>
</workbook>
</file>

<file path=xl/calcChain.xml><?xml version="1.0" encoding="utf-8"?>
<calcChain xmlns="http://schemas.openxmlformats.org/spreadsheetml/2006/main">
  <c r="P43" i="1" l="1"/>
  <c r="O43" i="1"/>
  <c r="P30" i="1" l="1"/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1" i="1"/>
  <c r="P32" i="1"/>
  <c r="P33" i="1"/>
  <c r="P34" i="1"/>
  <c r="P35" i="1"/>
  <c r="P36" i="1"/>
  <c r="P37" i="1"/>
  <c r="P38" i="1"/>
  <c r="P39" i="1"/>
  <c r="P40" i="1"/>
  <c r="P41" i="1"/>
  <c r="L42" i="1"/>
  <c r="L43" i="1" s="1"/>
  <c r="L44" i="1" s="1"/>
  <c r="Q43" i="1"/>
  <c r="Q42" i="1"/>
  <c r="O42" i="1"/>
  <c r="C42" i="1"/>
  <c r="D51" i="1" s="1"/>
  <c r="D42" i="1"/>
  <c r="D52" i="1" s="1"/>
  <c r="I42" i="1"/>
  <c r="J42" i="1"/>
  <c r="T52" i="1"/>
  <c r="T51" i="1"/>
  <c r="T50" i="1"/>
  <c r="V42" i="1"/>
</calcChain>
</file>

<file path=xl/sharedStrings.xml><?xml version="1.0" encoding="utf-8"?>
<sst xmlns="http://schemas.openxmlformats.org/spreadsheetml/2006/main" count="374" uniqueCount="134">
  <si>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</si>
  <si>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</si>
  <si>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</si>
  <si>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</si>
  <si>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</si>
  <si>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</si>
  <si>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</si>
  <si>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</si>
  <si>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</si>
  <si>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</si>
  <si>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</si>
  <si>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</si>
  <si>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</si>
  <si>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</si>
  <si>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</si>
  <si>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</si>
  <si>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</si>
  <si>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</si>
  <si>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</si>
  <si>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</si>
  <si>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</si>
  <si>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</si>
  <si>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</si>
  <si>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</si>
  <si>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</si>
  <si>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</si>
  <si>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</si>
  <si>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</si>
  <si>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</si>
  <si>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</si>
  <si>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</si>
  <si>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</si>
  <si>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</si>
  <si>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</si>
  <si>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</si>
  <si>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</si>
  <si>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</si>
  <si>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</si>
  <si>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</si>
  <si>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</si>
  <si>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</si>
  <si>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</si>
  <si>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</si>
  <si>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</si>
  <si>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</si>
  <si>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</si>
  <si>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</si>
  <si>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</si>
  <si>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</si>
  <si>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</si>
  <si>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</si>
  <si>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</si>
  <si>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</si>
  <si>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</si>
  <si>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</si>
  <si>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</si>
  <si>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</si>
  <si>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</si>
  <si>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</si>
  <si>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</si>
  <si>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</si>
  <si>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</si>
  <si>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</si>
  <si>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</si>
  <si>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</si>
  <si>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</si>
  <si>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</si>
  <si>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</si>
  <si>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</si>
  <si>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</si>
  <si>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</si>
  <si>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</si>
  <si>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</si>
  <si>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</si>
  <si>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</si>
  <si>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</si>
  <si>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</si>
  <si>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</si>
  <si>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</si>
  <si>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</si>
  <si>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</si>
  <si>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</si>
  <si>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</si>
  <si>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</si>
  <si>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</si>
  <si>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</si>
  <si>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</si>
  <si>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</si>
  <si>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</si>
  <si>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</si>
  <si>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</si>
  <si>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</si>
  <si>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</si>
  <si>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</si>
  <si>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</si>
  <si>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</si>
  <si>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</si>
  <si>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</si>
  <si>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</si>
  <si>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</si>
  <si>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</si>
  <si>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</si>
  <si>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</si>
  <si>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</si>
  <si>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</si>
  <si>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</si>
  <si>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</si>
  <si>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</si>
  <si>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</si>
  <si>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</si>
  <si>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</si>
  <si>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March</t>
  </si>
  <si>
    <t>090</t>
  </si>
  <si>
    <t>IC</t>
  </si>
  <si>
    <t>070</t>
  </si>
  <si>
    <t>ICBLSN</t>
  </si>
  <si>
    <t>080</t>
  </si>
  <si>
    <t>SG</t>
  </si>
  <si>
    <t>060</t>
  </si>
  <si>
    <t>SGICBLSN</t>
  </si>
  <si>
    <t>100</t>
  </si>
  <si>
    <t>120</t>
  </si>
  <si>
    <t>BLSN</t>
  </si>
  <si>
    <t>040</t>
  </si>
  <si>
    <t>SGBLSN</t>
  </si>
  <si>
    <t>050</t>
  </si>
  <si>
    <t>110</t>
  </si>
  <si>
    <t>130</t>
  </si>
  <si>
    <t>020</t>
  </si>
  <si>
    <t>030</t>
  </si>
  <si>
    <t>-1.1</t>
  </si>
  <si>
    <t>MAR</t>
  </si>
  <si>
    <t>.893 inches</t>
  </si>
  <si>
    <t xml:space="preserve">No records broken or tied.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</si>
</sst>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00"/>
  </numFmts>
  <fonts count="19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7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6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1" fontId="15" fillId="0" borderId="9" xfId="1" applyNumberFormat="1" applyFont="1" applyFill="1" applyBorder="1" applyAlignment="1">
      <alignment horizontal="center"/>
    </xf>
    <xf numFmtId="1" fontId="15" fillId="0" borderId="10" xfId="1" applyNumberFormat="1" applyFont="1" applyFill="1" applyBorder="1" applyAlignment="1">
      <alignment horizontal="center"/>
    </xf>
    <xf numFmtId="1" fontId="15" fillId="0" borderId="14" xfId="1" applyNumberFormat="1" applyFont="1" applyFill="1" applyBorder="1" applyAlignment="1">
      <alignment horizontal="center"/>
    </xf>
    <xf numFmtId="1" fontId="15" fillId="0" borderId="10" xfId="1" applyNumberFormat="1" applyFont="1" applyFill="1" applyBorder="1" applyAlignment="1">
      <alignment horizontal="centerContinuous"/>
    </xf>
    <xf numFmtId="1" fontId="15" fillId="0" borderId="32" xfId="1" applyNumberFormat="1" applyFont="1" applyFill="1" applyBorder="1" applyAlignment="1">
      <alignment horizontal="center"/>
    </xf>
    <xf numFmtId="1" fontId="15" fillId="0" borderId="42" xfId="1" applyNumberFormat="1" applyFont="1" applyFill="1" applyBorder="1" applyAlignment="1">
      <alignment horizontal="center"/>
    </xf>
    <xf numFmtId="49" fontId="7" fillId="0" borderId="44" xfId="1" applyNumberFormat="1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49" fontId="7" fillId="0" borderId="45" xfId="1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49" fontId="7" fillId="0" borderId="29" xfId="1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1" fontId="1" fillId="0" borderId="9" xfId="1" applyNumberFormat="1" applyFont="1" applyFill="1" applyBorder="1" applyAlignment="1">
      <alignment horizontal="center"/>
    </xf>
    <xf numFmtId="1" fontId="1" fillId="0" borderId="27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49" fontId="1" fillId="0" borderId="29" xfId="0" applyNumberFormat="1" applyFont="1" applyFill="1" applyBorder="1" applyAlignment="1">
      <alignment horizontal="center"/>
    </xf>
    <xf numFmtId="49" fontId="7" fillId="0" borderId="46" xfId="1" applyNumberFormat="1" applyFont="1" applyFill="1" applyBorder="1" applyAlignment="1">
      <alignment horizontal="center"/>
    </xf>
    <xf numFmtId="49" fontId="7" fillId="0" borderId="47" xfId="1" applyNumberFormat="1" applyFont="1" applyFill="1" applyBorder="1" applyAlignment="1">
      <alignment horizontal="center"/>
    </xf>
    <xf numFmtId="49" fontId="7" fillId="0" borderId="30" xfId="1" applyNumberFormat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164" fontId="1" fillId="0" borderId="55" xfId="0" applyNumberFormat="1" applyFont="1" applyBorder="1" applyAlignment="1">
      <alignment horizontal="center"/>
    </xf>
    <xf numFmtId="166" fontId="1" fillId="0" borderId="57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166" fontId="1" fillId="0" borderId="63" xfId="1" applyNumberFormat="1" applyFont="1" applyFill="1" applyBorder="1" applyAlignment="1">
      <alignment horizontal="center" wrapText="1"/>
    </xf>
    <xf numFmtId="1" fontId="1" fillId="0" borderId="4" xfId="0" applyNumberFormat="1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16" fontId="1" fillId="0" borderId="1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65" xfId="0" applyFont="1" applyBorder="1" applyAlignment="1"/>
    <xf numFmtId="49" fontId="6" fillId="0" borderId="27" xfId="0" applyNumberFormat="1" applyFont="1" applyBorder="1" applyAlignment="1">
      <alignment horizontal="left"/>
    </xf>
    <xf numFmtId="164" fontId="1" fillId="0" borderId="0" xfId="0" applyNumberFormat="1" applyFont="1"/>
    <xf numFmtId="0" fontId="1" fillId="0" borderId="32" xfId="0" applyFont="1" applyFill="1" applyBorder="1" applyAlignment="1">
      <alignment horizontal="center"/>
    </xf>
    <xf numFmtId="1" fontId="1" fillId="0" borderId="32" xfId="0" applyNumberFormat="1" applyFont="1" applyFill="1" applyBorder="1" applyAlignment="1">
      <alignment horizontal="center"/>
    </xf>
    <xf numFmtId="49" fontId="1" fillId="0" borderId="32" xfId="0" applyNumberFormat="1" applyFont="1" applyFill="1" applyBorder="1" applyAlignment="1">
      <alignment horizontal="center"/>
    </xf>
    <xf numFmtId="49" fontId="1" fillId="0" borderId="33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64" xfId="0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61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62" xfId="0" applyFont="1" applyFill="1" applyBorder="1" applyAlignment="1">
      <alignment horizontal="center"/>
    </xf>
    <xf numFmtId="1" fontId="1" fillId="0" borderId="42" xfId="0" applyNumberFormat="1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67" xfId="0" applyNumberFormat="1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60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26" xfId="0" applyNumberFormat="1" applyFont="1" applyFill="1" applyBorder="1" applyAlignment="1">
      <alignment horizontal="center"/>
    </xf>
    <xf numFmtId="2" fontId="1" fillId="0" borderId="27" xfId="0" applyNumberFormat="1" applyFont="1" applyFill="1" applyBorder="1" applyAlignment="1">
      <alignment horizontal="center"/>
    </xf>
    <xf numFmtId="0" fontId="0" fillId="0" borderId="27" xfId="0" applyFill="1" applyBorder="1"/>
    <xf numFmtId="0" fontId="0" fillId="0" borderId="29" xfId="0" applyFill="1" applyBorder="1"/>
    <xf numFmtId="2" fontId="1" fillId="0" borderId="12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30" xfId="0" applyFill="1" applyBorder="1"/>
    <xf numFmtId="2" fontId="1" fillId="0" borderId="42" xfId="0" applyNumberFormat="1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2" fontId="1" fillId="0" borderId="32" xfId="0" applyNumberFormat="1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" fillId="0" borderId="4" xfId="0" applyNumberFormat="1" applyFont="1" applyBorder="1" applyAlignment="1">
      <alignment horizontal="center"/>
    </xf>
    <xf numFmtId="0" fontId="1" fillId="0" borderId="19" xfId="0" applyFont="1" applyBorder="1"/>
    <xf numFmtId="0" fontId="16" fillId="0" borderId="4" xfId="0" applyFont="1" applyBorder="1" applyAlignment="1"/>
    <xf numFmtId="0" fontId="16" fillId="0" borderId="5" xfId="0" applyFont="1" applyBorder="1" applyAlignment="1"/>
    <xf numFmtId="0" fontId="16" fillId="0" borderId="19" xfId="0" applyFont="1" applyBorder="1" applyAlignment="1"/>
    <xf numFmtId="49" fontId="1" fillId="0" borderId="4" xfId="0" applyNumberFormat="1" applyFont="1" applyBorder="1" applyAlignment="1">
      <alignment horizontal="center"/>
    </xf>
    <xf numFmtId="49" fontId="1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2" fontId="1" fillId="0" borderId="44" xfId="0" applyNumberFormat="1" applyFont="1" applyFill="1" applyBorder="1" applyAlignment="1">
      <alignment horizontal="center"/>
    </xf>
    <xf numFmtId="2" fontId="1" fillId="0" borderId="22" xfId="0" applyNumberFormat="1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45" xfId="0" applyFont="1" applyFill="1" applyBorder="1"/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23" xfId="0" applyFont="1" applyBorder="1"/>
    <xf numFmtId="0" fontId="1" fillId="0" borderId="47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1" xfId="0" applyFont="1" applyBorder="1" applyAlignment="1"/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6"/>
  <sheetViews>
    <sheetView tabSelected="1" zoomScale="90" zoomScaleNormal="90" workbookViewId="0">
      <pane ySplit="10" topLeftCell="A11" activePane="bottomLeft" state="frozen"/>
      <selection pane="bottomLeft" activeCell="L73" sqref="L73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9" ht="13.5" thickBot="1" x14ac:dyDescent="0.25"/>
    <row r="2" spans="2:29" ht="27.75" customHeight="1" x14ac:dyDescent="0.2">
      <c r="B2" s="355" t="s">
        <v>0</v>
      </c>
      <c r="C2" s="356"/>
      <c r="D2" s="2"/>
      <c r="E2" s="2"/>
      <c r="F2" s="2"/>
      <c r="G2" s="2"/>
      <c r="H2" s="2"/>
      <c r="I2" s="2"/>
      <c r="J2" s="2"/>
      <c r="K2" s="357" t="s">
        <v>55</v>
      </c>
      <c r="L2" s="358"/>
      <c r="M2" s="358"/>
      <c r="N2" s="359"/>
      <c r="O2" s="3" t="s">
        <v>1</v>
      </c>
      <c r="P2" s="343" t="s">
        <v>99</v>
      </c>
      <c r="Q2" s="343"/>
      <c r="R2" s="343"/>
      <c r="S2" s="343"/>
      <c r="T2" s="343"/>
      <c r="U2" s="343"/>
      <c r="V2" s="343"/>
      <c r="W2" s="343"/>
      <c r="X2" s="343"/>
      <c r="Y2" s="344"/>
    </row>
    <row r="3" spans="2:29" ht="41.25" customHeight="1" thickBot="1" x14ac:dyDescent="0.25">
      <c r="B3" s="349" t="s">
        <v>2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1"/>
      <c r="O3" s="4"/>
      <c r="P3" s="345"/>
      <c r="Q3" s="345"/>
      <c r="R3" s="345"/>
      <c r="S3" s="345"/>
      <c r="T3" s="345"/>
      <c r="U3" s="345"/>
      <c r="V3" s="345"/>
      <c r="W3" s="345"/>
      <c r="X3" s="345"/>
      <c r="Y3" s="346"/>
    </row>
    <row r="4" spans="2:29" ht="21" customHeight="1" thickBot="1" x14ac:dyDescent="0.25">
      <c r="B4" s="352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4"/>
      <c r="O4" s="5" t="s">
        <v>3</v>
      </c>
      <c r="P4" s="347" t="s">
        <v>111</v>
      </c>
      <c r="Q4" s="347"/>
      <c r="R4" s="347"/>
      <c r="S4" s="347"/>
      <c r="T4" s="347"/>
      <c r="U4" s="347"/>
      <c r="V4" s="6" t="s">
        <v>4</v>
      </c>
      <c r="W4" s="347">
        <v>2016</v>
      </c>
      <c r="X4" s="347"/>
      <c r="Y4" s="348"/>
    </row>
    <row r="5" spans="2:29" ht="30.75" customHeight="1" thickBot="1" x14ac:dyDescent="0.25">
      <c r="B5" s="5" t="s">
        <v>5</v>
      </c>
      <c r="C5" s="7"/>
      <c r="D5" s="370" t="s">
        <v>100</v>
      </c>
      <c r="E5" s="370"/>
      <c r="F5" s="370"/>
      <c r="G5" s="370"/>
      <c r="H5" s="5" t="s">
        <v>6</v>
      </c>
      <c r="I5" s="7"/>
      <c r="J5" s="326" t="s">
        <v>7</v>
      </c>
      <c r="K5" s="326"/>
      <c r="L5" s="327"/>
      <c r="M5" s="5" t="s">
        <v>8</v>
      </c>
      <c r="N5" s="7"/>
      <c r="O5" s="306" t="s">
        <v>110</v>
      </c>
      <c r="P5" s="306"/>
      <c r="Q5" s="306"/>
      <c r="R5" s="306"/>
      <c r="S5" s="145"/>
      <c r="T5" s="5" t="s">
        <v>9</v>
      </c>
      <c r="U5" s="7"/>
      <c r="V5" s="293" t="s">
        <v>87</v>
      </c>
      <c r="W5" s="293"/>
      <c r="X5" s="293"/>
      <c r="Y5" s="294"/>
    </row>
    <row r="6" spans="2:29" s="8" customFormat="1" ht="13.5" customHeight="1" thickBot="1" x14ac:dyDescent="0.25">
      <c r="B6" s="324" t="s">
        <v>85</v>
      </c>
      <c r="C6" s="371" t="s">
        <v>104</v>
      </c>
      <c r="D6" s="372"/>
      <c r="E6" s="372"/>
      <c r="F6" s="372"/>
      <c r="G6" s="372"/>
      <c r="H6" s="373"/>
      <c r="I6" s="368" t="s">
        <v>59</v>
      </c>
      <c r="J6" s="369"/>
      <c r="K6" s="328" t="s">
        <v>10</v>
      </c>
      <c r="L6" s="314" t="s">
        <v>11</v>
      </c>
      <c r="M6" s="318"/>
      <c r="N6" s="319"/>
      <c r="O6" s="314" t="s">
        <v>12</v>
      </c>
      <c r="P6" s="315"/>
      <c r="Q6" s="316" t="s">
        <v>98</v>
      </c>
      <c r="R6" s="334" t="s">
        <v>61</v>
      </c>
      <c r="S6" s="335"/>
      <c r="T6" s="336"/>
      <c r="U6" s="336"/>
      <c r="V6" s="291" t="s">
        <v>62</v>
      </c>
      <c r="W6" s="291" t="s">
        <v>57</v>
      </c>
      <c r="X6" s="291" t="s">
        <v>58</v>
      </c>
      <c r="Y6" s="291" t="s">
        <v>13</v>
      </c>
    </row>
    <row r="7" spans="2:29" s="9" customFormat="1" ht="3.75" customHeight="1" thickBot="1" x14ac:dyDescent="0.25">
      <c r="B7" s="325"/>
      <c r="C7" s="374"/>
      <c r="D7" s="375"/>
      <c r="E7" s="375"/>
      <c r="F7" s="375"/>
      <c r="G7" s="375"/>
      <c r="H7" s="376"/>
      <c r="I7" s="324" t="s">
        <v>14</v>
      </c>
      <c r="J7" s="331" t="s">
        <v>60</v>
      </c>
      <c r="K7" s="329"/>
      <c r="L7" s="360" t="s">
        <v>19</v>
      </c>
      <c r="M7" s="362" t="s">
        <v>20</v>
      </c>
      <c r="N7" s="363"/>
      <c r="O7" s="324" t="s">
        <v>21</v>
      </c>
      <c r="P7" s="324" t="s">
        <v>22</v>
      </c>
      <c r="Q7" s="317"/>
      <c r="R7" s="337"/>
      <c r="S7" s="338"/>
      <c r="T7" s="339"/>
      <c r="U7" s="339"/>
      <c r="V7" s="292"/>
      <c r="W7" s="292"/>
      <c r="X7" s="292"/>
      <c r="Y7" s="292"/>
    </row>
    <row r="8" spans="2:29" ht="25.5" customHeight="1" thickBot="1" x14ac:dyDescent="0.25">
      <c r="B8" s="325"/>
      <c r="C8" s="324" t="s">
        <v>15</v>
      </c>
      <c r="D8" s="324" t="s">
        <v>16</v>
      </c>
      <c r="E8" s="324" t="s">
        <v>17</v>
      </c>
      <c r="F8" s="324" t="s">
        <v>18</v>
      </c>
      <c r="G8" s="366" t="s">
        <v>103</v>
      </c>
      <c r="H8" s="367"/>
      <c r="I8" s="330"/>
      <c r="J8" s="332"/>
      <c r="K8" s="329"/>
      <c r="L8" s="361"/>
      <c r="M8" s="364"/>
      <c r="N8" s="365"/>
      <c r="O8" s="340"/>
      <c r="P8" s="340"/>
      <c r="Q8" s="317"/>
      <c r="R8" s="337"/>
      <c r="S8" s="338"/>
      <c r="T8" s="339"/>
      <c r="U8" s="339"/>
      <c r="V8" s="292"/>
      <c r="W8" s="292"/>
      <c r="X8" s="292"/>
      <c r="Y8" s="292"/>
    </row>
    <row r="9" spans="2:29" s="11" customFormat="1" ht="56.25" customHeight="1" x14ac:dyDescent="0.2">
      <c r="B9" s="325"/>
      <c r="C9" s="333"/>
      <c r="D9" s="333"/>
      <c r="E9" s="333"/>
      <c r="F9" s="333"/>
      <c r="G9" s="146" t="s">
        <v>23</v>
      </c>
      <c r="H9" s="12" t="s">
        <v>24</v>
      </c>
      <c r="I9" s="330"/>
      <c r="J9" s="332"/>
      <c r="K9" s="329"/>
      <c r="L9" s="361"/>
      <c r="M9" s="164" t="s">
        <v>25</v>
      </c>
      <c r="N9" s="13" t="s">
        <v>26</v>
      </c>
      <c r="O9" s="340"/>
      <c r="P9" s="340"/>
      <c r="Q9" s="317"/>
      <c r="R9" s="337"/>
      <c r="S9" s="338"/>
      <c r="T9" s="338"/>
      <c r="U9" s="338"/>
      <c r="V9" s="292"/>
      <c r="W9" s="292"/>
      <c r="X9" s="292"/>
      <c r="Y9" s="292"/>
    </row>
    <row r="10" spans="2:29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50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63">
        <v>11</v>
      </c>
      <c r="N10" s="16">
        <v>12</v>
      </c>
      <c r="O10" s="10">
        <v>13</v>
      </c>
      <c r="P10" s="10">
        <v>14</v>
      </c>
      <c r="Q10" s="10">
        <v>15</v>
      </c>
      <c r="R10" s="190">
        <v>16</v>
      </c>
      <c r="S10" s="190"/>
      <c r="T10" s="190"/>
      <c r="U10" s="190"/>
      <c r="V10" s="14">
        <v>17</v>
      </c>
      <c r="W10" s="10">
        <v>18</v>
      </c>
      <c r="X10" s="10">
        <v>19</v>
      </c>
      <c r="Y10" s="10">
        <v>20</v>
      </c>
    </row>
    <row r="11" spans="2:29" ht="15" customHeight="1" x14ac:dyDescent="0.2">
      <c r="B11" s="17">
        <v>1</v>
      </c>
      <c r="C11" s="102">
        <v>-39.299999999999997</v>
      </c>
      <c r="D11" s="102">
        <v>-46</v>
      </c>
      <c r="E11" s="102">
        <v>-42</v>
      </c>
      <c r="F11" s="210" t="s">
        <v>81</v>
      </c>
      <c r="G11" s="211" t="s">
        <v>81</v>
      </c>
      <c r="H11" s="212" t="s">
        <v>81</v>
      </c>
      <c r="I11" s="213" t="s">
        <v>90</v>
      </c>
      <c r="J11" s="213" t="s">
        <v>90</v>
      </c>
      <c r="K11" s="214" t="s">
        <v>81</v>
      </c>
      <c r="L11" s="102">
        <v>11</v>
      </c>
      <c r="M11" s="215">
        <v>22</v>
      </c>
      <c r="N11" s="216" t="s">
        <v>125</v>
      </c>
      <c r="O11" s="217">
        <v>10.1</v>
      </c>
      <c r="P11" s="218">
        <f t="shared" ref="P11:P41" si="0">IF(O11="","",(O11/24)*100)</f>
        <v>42.083333333333336</v>
      </c>
      <c r="Q11" s="219">
        <v>6</v>
      </c>
      <c r="R11" s="320" t="s">
        <v>115</v>
      </c>
      <c r="S11" s="321"/>
      <c r="T11" s="322"/>
      <c r="U11" s="323"/>
      <c r="V11" s="220">
        <v>230</v>
      </c>
      <c r="W11" s="102">
        <v>63.2</v>
      </c>
      <c r="X11" s="221">
        <v>9.3000000000000007</v>
      </c>
      <c r="Y11" s="222" t="s">
        <v>118</v>
      </c>
      <c r="AA11" s="238"/>
      <c r="AC11" s="238"/>
    </row>
    <row r="12" spans="2:29" ht="15" customHeight="1" x14ac:dyDescent="0.2">
      <c r="B12" s="18">
        <v>2</v>
      </c>
      <c r="C12" s="19">
        <v>-44.6</v>
      </c>
      <c r="D12" s="19">
        <v>-47.5</v>
      </c>
      <c r="E12" s="19">
        <v>-46.2</v>
      </c>
      <c r="F12" s="124" t="s">
        <v>81</v>
      </c>
      <c r="G12" s="165" t="s">
        <v>81</v>
      </c>
      <c r="H12" s="125" t="s">
        <v>81</v>
      </c>
      <c r="I12" s="83" t="s">
        <v>90</v>
      </c>
      <c r="J12" s="83" t="s">
        <v>90</v>
      </c>
      <c r="K12" s="197" t="s">
        <v>81</v>
      </c>
      <c r="L12" s="19">
        <v>10.199999999999999</v>
      </c>
      <c r="M12" s="18">
        <v>20</v>
      </c>
      <c r="N12" s="201" t="s">
        <v>112</v>
      </c>
      <c r="O12" s="21">
        <v>13.4</v>
      </c>
      <c r="P12" s="205">
        <f>IF(O12="","",(O12/24)*100)</f>
        <v>55.833333333333336</v>
      </c>
      <c r="Q12" s="183">
        <v>2</v>
      </c>
      <c r="R12" s="271" t="s">
        <v>113</v>
      </c>
      <c r="S12" s="272"/>
      <c r="T12" s="273"/>
      <c r="U12" s="274"/>
      <c r="V12" s="187">
        <v>212</v>
      </c>
      <c r="W12" s="104">
        <v>87.9</v>
      </c>
      <c r="X12" s="105">
        <v>8.8000000000000007</v>
      </c>
      <c r="Y12" s="68" t="s">
        <v>112</v>
      </c>
      <c r="AA12" s="238"/>
      <c r="AC12" s="238"/>
    </row>
    <row r="13" spans="2:29" ht="15" customHeight="1" x14ac:dyDescent="0.2">
      <c r="B13" s="18">
        <v>3</v>
      </c>
      <c r="C13" s="19">
        <v>-39.9</v>
      </c>
      <c r="D13" s="19">
        <v>-46.8</v>
      </c>
      <c r="E13" s="19">
        <v>-42.5</v>
      </c>
      <c r="F13" s="124" t="s">
        <v>81</v>
      </c>
      <c r="G13" s="165" t="s">
        <v>81</v>
      </c>
      <c r="H13" s="125" t="s">
        <v>81</v>
      </c>
      <c r="I13" s="83" t="s">
        <v>90</v>
      </c>
      <c r="J13" s="83" t="s">
        <v>90</v>
      </c>
      <c r="K13" s="197" t="s">
        <v>81</v>
      </c>
      <c r="L13" s="19">
        <v>10.8</v>
      </c>
      <c r="M13" s="18">
        <v>22</v>
      </c>
      <c r="N13" s="201" t="s">
        <v>114</v>
      </c>
      <c r="O13" s="21">
        <v>2.4</v>
      </c>
      <c r="P13" s="205">
        <f>IF(O13="","",(O13/24)*100)</f>
        <v>10</v>
      </c>
      <c r="Q13" s="183">
        <v>6</v>
      </c>
      <c r="R13" s="271" t="s">
        <v>115</v>
      </c>
      <c r="S13" s="272"/>
      <c r="T13" s="273"/>
      <c r="U13" s="274"/>
      <c r="V13" s="187">
        <v>225</v>
      </c>
      <c r="W13" s="104">
        <v>73.7</v>
      </c>
      <c r="X13" s="105">
        <v>9.1999999999999993</v>
      </c>
      <c r="Y13" s="68" t="s">
        <v>116</v>
      </c>
      <c r="AA13" s="238"/>
      <c r="AC13" s="238"/>
    </row>
    <row r="14" spans="2:29" ht="15" customHeight="1" x14ac:dyDescent="0.2">
      <c r="B14" s="18">
        <v>4</v>
      </c>
      <c r="C14" s="19">
        <v>-41.1</v>
      </c>
      <c r="D14" s="19">
        <v>-50.2</v>
      </c>
      <c r="E14" s="19">
        <v>-45.6</v>
      </c>
      <c r="F14" s="124" t="s">
        <v>81</v>
      </c>
      <c r="G14" s="165" t="s">
        <v>81</v>
      </c>
      <c r="H14" s="125" t="s">
        <v>81</v>
      </c>
      <c r="I14" s="83" t="s">
        <v>90</v>
      </c>
      <c r="J14" s="83" t="s">
        <v>90</v>
      </c>
      <c r="K14" s="197" t="s">
        <v>81</v>
      </c>
      <c r="L14" s="19">
        <v>7.8</v>
      </c>
      <c r="M14" s="18">
        <v>17</v>
      </c>
      <c r="N14" s="201" t="s">
        <v>114</v>
      </c>
      <c r="O14" s="21">
        <v>13.5</v>
      </c>
      <c r="P14" s="205">
        <v>56.3</v>
      </c>
      <c r="Q14" s="183">
        <v>6</v>
      </c>
      <c r="R14" s="271" t="s">
        <v>117</v>
      </c>
      <c r="S14" s="272"/>
      <c r="T14" s="273"/>
      <c r="U14" s="274"/>
      <c r="V14" s="187">
        <v>163</v>
      </c>
      <c r="W14" s="104">
        <v>63.9</v>
      </c>
      <c r="X14" s="105">
        <v>6.7</v>
      </c>
      <c r="Y14" s="68" t="s">
        <v>114</v>
      </c>
      <c r="AA14" s="238"/>
      <c r="AC14" s="238"/>
    </row>
    <row r="15" spans="2:29" ht="15" customHeight="1" thickBot="1" x14ac:dyDescent="0.25">
      <c r="B15" s="80">
        <v>5</v>
      </c>
      <c r="C15" s="23">
        <v>-49</v>
      </c>
      <c r="D15" s="23">
        <v>-52.9</v>
      </c>
      <c r="E15" s="23">
        <v>-51.2</v>
      </c>
      <c r="F15" s="126" t="s">
        <v>81</v>
      </c>
      <c r="G15" s="167" t="s">
        <v>81</v>
      </c>
      <c r="H15" s="127" t="s">
        <v>81</v>
      </c>
      <c r="I15" s="200" t="s">
        <v>90</v>
      </c>
      <c r="J15" s="200" t="s">
        <v>90</v>
      </c>
      <c r="K15" s="198" t="s">
        <v>81</v>
      </c>
      <c r="L15" s="23">
        <v>9.1999999999999993</v>
      </c>
      <c r="M15" s="80">
        <v>18</v>
      </c>
      <c r="N15" s="202" t="s">
        <v>118</v>
      </c>
      <c r="O15" s="22">
        <v>15.5</v>
      </c>
      <c r="P15" s="206">
        <f t="shared" si="0"/>
        <v>64.583333333333343</v>
      </c>
      <c r="Q15" s="184">
        <v>3</v>
      </c>
      <c r="R15" s="275" t="s">
        <v>119</v>
      </c>
      <c r="S15" s="276"/>
      <c r="T15" s="277"/>
      <c r="U15" s="278"/>
      <c r="V15" s="188">
        <v>192</v>
      </c>
      <c r="W15" s="106">
        <v>74.7</v>
      </c>
      <c r="X15" s="107">
        <v>7.9</v>
      </c>
      <c r="Y15" s="81" t="s">
        <v>116</v>
      </c>
      <c r="AA15" s="238"/>
      <c r="AC15" s="238"/>
    </row>
    <row r="16" spans="2:29" ht="15" customHeight="1" x14ac:dyDescent="0.2">
      <c r="B16" s="78">
        <v>6</v>
      </c>
      <c r="C16" s="77">
        <v>-49</v>
      </c>
      <c r="D16" s="77">
        <v>-52.4</v>
      </c>
      <c r="E16" s="77">
        <v>-50.9</v>
      </c>
      <c r="F16" s="122" t="s">
        <v>81</v>
      </c>
      <c r="G16" s="166" t="s">
        <v>81</v>
      </c>
      <c r="H16" s="123" t="s">
        <v>81</v>
      </c>
      <c r="I16" s="84" t="s">
        <v>90</v>
      </c>
      <c r="J16" s="84" t="s">
        <v>90</v>
      </c>
      <c r="K16" s="196" t="s">
        <v>81</v>
      </c>
      <c r="L16" s="77">
        <v>9.9</v>
      </c>
      <c r="M16" s="17">
        <v>17</v>
      </c>
      <c r="N16" s="203" t="s">
        <v>118</v>
      </c>
      <c r="O16" s="82">
        <v>12.9</v>
      </c>
      <c r="P16" s="204">
        <f t="shared" si="0"/>
        <v>53.75</v>
      </c>
      <c r="Q16" s="185">
        <v>4</v>
      </c>
      <c r="R16" s="307" t="s">
        <v>115</v>
      </c>
      <c r="S16" s="308"/>
      <c r="T16" s="309"/>
      <c r="U16" s="310"/>
      <c r="V16" s="186">
        <v>207</v>
      </c>
      <c r="W16" s="102">
        <v>67.599999999999994</v>
      </c>
      <c r="X16" s="108">
        <v>8.6</v>
      </c>
      <c r="Y16" s="79" t="s">
        <v>114</v>
      </c>
      <c r="AA16" s="238"/>
      <c r="AC16" s="238"/>
    </row>
    <row r="17" spans="2:29" ht="15" customHeight="1" x14ac:dyDescent="0.2">
      <c r="B17" s="18">
        <v>7</v>
      </c>
      <c r="C17" s="19">
        <v>-50.4</v>
      </c>
      <c r="D17" s="19">
        <v>-56.2</v>
      </c>
      <c r="E17" s="19">
        <v>-54.1</v>
      </c>
      <c r="F17" s="124" t="s">
        <v>81</v>
      </c>
      <c r="G17" s="165" t="s">
        <v>81</v>
      </c>
      <c r="H17" s="125" t="s">
        <v>81</v>
      </c>
      <c r="I17" s="83" t="s">
        <v>90</v>
      </c>
      <c r="J17" s="83" t="s">
        <v>90</v>
      </c>
      <c r="K17" s="197" t="s">
        <v>81</v>
      </c>
      <c r="L17" s="19">
        <v>9.3000000000000007</v>
      </c>
      <c r="M17" s="18">
        <v>17</v>
      </c>
      <c r="N17" s="201" t="s">
        <v>116</v>
      </c>
      <c r="O17" s="21">
        <v>16.8</v>
      </c>
      <c r="P17" s="205">
        <f t="shared" si="0"/>
        <v>70</v>
      </c>
      <c r="Q17" s="183">
        <v>3</v>
      </c>
      <c r="R17" s="271" t="s">
        <v>119</v>
      </c>
      <c r="S17" s="272"/>
      <c r="T17" s="273"/>
      <c r="U17" s="274"/>
      <c r="V17" s="187">
        <v>193</v>
      </c>
      <c r="W17" s="104">
        <v>78.7</v>
      </c>
      <c r="X17" s="105">
        <v>8</v>
      </c>
      <c r="Y17" s="68" t="s">
        <v>116</v>
      </c>
      <c r="AA17" s="238"/>
      <c r="AC17" s="238"/>
    </row>
    <row r="18" spans="2:29" ht="15" customHeight="1" x14ac:dyDescent="0.2">
      <c r="B18" s="18">
        <v>8</v>
      </c>
      <c r="C18" s="19">
        <v>-55.3</v>
      </c>
      <c r="D18" s="19">
        <v>-57.5</v>
      </c>
      <c r="E18" s="19">
        <v>-56.3</v>
      </c>
      <c r="F18" s="124" t="s">
        <v>81</v>
      </c>
      <c r="G18" s="165" t="s">
        <v>81</v>
      </c>
      <c r="H18" s="125" t="s">
        <v>81</v>
      </c>
      <c r="I18" s="83" t="s">
        <v>90</v>
      </c>
      <c r="J18" s="83" t="s">
        <v>90</v>
      </c>
      <c r="K18" s="197" t="s">
        <v>81</v>
      </c>
      <c r="L18" s="19">
        <v>9.6</v>
      </c>
      <c r="M18" s="18">
        <v>18</v>
      </c>
      <c r="N18" s="201" t="s">
        <v>120</v>
      </c>
      <c r="O18" s="21">
        <v>21.8</v>
      </c>
      <c r="P18" s="205">
        <f t="shared" si="0"/>
        <v>90.833333333333329</v>
      </c>
      <c r="Q18" s="183">
        <v>2</v>
      </c>
      <c r="R18" s="271" t="s">
        <v>117</v>
      </c>
      <c r="S18" s="272"/>
      <c r="T18" s="273"/>
      <c r="U18" s="274"/>
      <c r="V18" s="187">
        <v>200</v>
      </c>
      <c r="W18" s="104">
        <v>94.1</v>
      </c>
      <c r="X18" s="105">
        <v>8.1999999999999993</v>
      </c>
      <c r="Y18" s="68" t="s">
        <v>120</v>
      </c>
      <c r="AA18" s="238"/>
      <c r="AC18" s="238"/>
    </row>
    <row r="19" spans="2:29" ht="15" customHeight="1" x14ac:dyDescent="0.2">
      <c r="B19" s="18">
        <v>9</v>
      </c>
      <c r="C19" s="19">
        <v>-55.7</v>
      </c>
      <c r="D19" s="19">
        <v>-58.7</v>
      </c>
      <c r="E19" s="19">
        <v>-57.4</v>
      </c>
      <c r="F19" s="124" t="s">
        <v>81</v>
      </c>
      <c r="G19" s="165" t="s">
        <v>81</v>
      </c>
      <c r="H19" s="125" t="s">
        <v>81</v>
      </c>
      <c r="I19" s="83">
        <v>0</v>
      </c>
      <c r="J19" s="83">
        <v>0</v>
      </c>
      <c r="K19" s="197" t="s">
        <v>81</v>
      </c>
      <c r="L19" s="19">
        <v>8.5</v>
      </c>
      <c r="M19" s="18">
        <v>17</v>
      </c>
      <c r="N19" s="201" t="s">
        <v>112</v>
      </c>
      <c r="O19" s="21">
        <v>22</v>
      </c>
      <c r="P19" s="205">
        <f t="shared" si="0"/>
        <v>91.666666666666657</v>
      </c>
      <c r="Q19" s="183">
        <v>1</v>
      </c>
      <c r="R19" s="271"/>
      <c r="S19" s="272"/>
      <c r="T19" s="273"/>
      <c r="U19" s="274"/>
      <c r="V19" s="187">
        <v>177</v>
      </c>
      <c r="W19" s="104">
        <v>98.4</v>
      </c>
      <c r="X19" s="105">
        <v>7.2</v>
      </c>
      <c r="Y19" s="68" t="s">
        <v>120</v>
      </c>
      <c r="AA19" s="238"/>
      <c r="AC19" s="238"/>
    </row>
    <row r="20" spans="2:29" ht="15" customHeight="1" thickBot="1" x14ac:dyDescent="0.25">
      <c r="B20" s="80">
        <v>10</v>
      </c>
      <c r="C20" s="23">
        <v>-57.4</v>
      </c>
      <c r="D20" s="23">
        <v>-59.6</v>
      </c>
      <c r="E20" s="23">
        <v>-58.4</v>
      </c>
      <c r="F20" s="126" t="s">
        <v>81</v>
      </c>
      <c r="G20" s="167" t="s">
        <v>81</v>
      </c>
      <c r="H20" s="127" t="s">
        <v>81</v>
      </c>
      <c r="I20" s="200">
        <v>0</v>
      </c>
      <c r="J20" s="200">
        <v>0</v>
      </c>
      <c r="K20" s="198" t="s">
        <v>81</v>
      </c>
      <c r="L20" s="23">
        <v>12</v>
      </c>
      <c r="M20" s="80">
        <v>20</v>
      </c>
      <c r="N20" s="202" t="s">
        <v>121</v>
      </c>
      <c r="O20" s="22">
        <v>20.399999999999999</v>
      </c>
      <c r="P20" s="206">
        <f t="shared" si="0"/>
        <v>85</v>
      </c>
      <c r="Q20" s="184">
        <v>1</v>
      </c>
      <c r="R20" s="275" t="s">
        <v>122</v>
      </c>
      <c r="S20" s="276"/>
      <c r="T20" s="277"/>
      <c r="U20" s="278"/>
      <c r="V20" s="189">
        <v>251</v>
      </c>
      <c r="W20" s="106">
        <v>100.3</v>
      </c>
      <c r="X20" s="107">
        <v>9.6</v>
      </c>
      <c r="Y20" s="81" t="s">
        <v>120</v>
      </c>
      <c r="AA20" s="238"/>
      <c r="AC20" s="238"/>
    </row>
    <row r="21" spans="2:29" ht="15" customHeight="1" x14ac:dyDescent="0.2">
      <c r="B21" s="78">
        <v>11</v>
      </c>
      <c r="C21" s="77">
        <v>-47.6</v>
      </c>
      <c r="D21" s="77">
        <v>-58.6</v>
      </c>
      <c r="E21" s="77">
        <v>-54</v>
      </c>
      <c r="F21" s="122" t="s">
        <v>81</v>
      </c>
      <c r="G21" s="166" t="s">
        <v>81</v>
      </c>
      <c r="H21" s="123" t="s">
        <v>81</v>
      </c>
      <c r="I21" s="84" t="s">
        <v>90</v>
      </c>
      <c r="J21" s="84" t="s">
        <v>90</v>
      </c>
      <c r="K21" s="196" t="s">
        <v>81</v>
      </c>
      <c r="L21" s="77">
        <v>11.4</v>
      </c>
      <c r="M21" s="17">
        <v>21</v>
      </c>
      <c r="N21" s="203" t="s">
        <v>123</v>
      </c>
      <c r="O21" s="82">
        <v>2.2000000000000002</v>
      </c>
      <c r="P21" s="204">
        <f t="shared" si="0"/>
        <v>9.1666666666666679</v>
      </c>
      <c r="Q21" s="185">
        <v>3</v>
      </c>
      <c r="R21" s="307" t="s">
        <v>124</v>
      </c>
      <c r="S21" s="308"/>
      <c r="T21" s="309"/>
      <c r="U21" s="310"/>
      <c r="V21" s="186">
        <v>238</v>
      </c>
      <c r="W21" s="102">
        <v>82</v>
      </c>
      <c r="X21" s="108">
        <v>9.4</v>
      </c>
      <c r="Y21" s="79" t="s">
        <v>118</v>
      </c>
      <c r="AA21" s="238"/>
      <c r="AC21" s="238"/>
    </row>
    <row r="22" spans="2:29" ht="15" customHeight="1" x14ac:dyDescent="0.2">
      <c r="B22" s="18">
        <v>12</v>
      </c>
      <c r="C22" s="19">
        <v>-45.6</v>
      </c>
      <c r="D22" s="19">
        <v>-54.7</v>
      </c>
      <c r="E22" s="19">
        <v>-49.7</v>
      </c>
      <c r="F22" s="124" t="s">
        <v>81</v>
      </c>
      <c r="G22" s="165" t="s">
        <v>81</v>
      </c>
      <c r="H22" s="125" t="s">
        <v>81</v>
      </c>
      <c r="I22" s="83" t="s">
        <v>90</v>
      </c>
      <c r="J22" s="83" t="s">
        <v>90</v>
      </c>
      <c r="K22" s="197" t="s">
        <v>81</v>
      </c>
      <c r="L22" s="19">
        <v>10.8</v>
      </c>
      <c r="M22" s="18">
        <v>22</v>
      </c>
      <c r="N22" s="201" t="s">
        <v>125</v>
      </c>
      <c r="O22" s="21">
        <v>0.2</v>
      </c>
      <c r="P22" s="205">
        <f t="shared" si="0"/>
        <v>0.83333333333333337</v>
      </c>
      <c r="Q22" s="183">
        <v>5</v>
      </c>
      <c r="R22" s="271" t="s">
        <v>124</v>
      </c>
      <c r="S22" s="272"/>
      <c r="T22" s="273"/>
      <c r="U22" s="274"/>
      <c r="V22" s="187">
        <v>226</v>
      </c>
      <c r="W22" s="104">
        <v>65.099999999999994</v>
      </c>
      <c r="X22" s="105">
        <v>9.3000000000000007</v>
      </c>
      <c r="Y22" s="68" t="s">
        <v>118</v>
      </c>
      <c r="AA22" s="238"/>
      <c r="AC22" s="238"/>
    </row>
    <row r="23" spans="2:29" ht="15" customHeight="1" x14ac:dyDescent="0.2">
      <c r="B23" s="18">
        <v>13</v>
      </c>
      <c r="C23" s="19">
        <v>-50.8</v>
      </c>
      <c r="D23" s="19">
        <v>-57.2</v>
      </c>
      <c r="E23" s="19">
        <v>-54.8</v>
      </c>
      <c r="F23" s="124" t="s">
        <v>81</v>
      </c>
      <c r="G23" s="165" t="s">
        <v>81</v>
      </c>
      <c r="H23" s="125" t="s">
        <v>81</v>
      </c>
      <c r="I23" s="83" t="s">
        <v>90</v>
      </c>
      <c r="J23" s="83" t="s">
        <v>90</v>
      </c>
      <c r="K23" s="197" t="s">
        <v>81</v>
      </c>
      <c r="L23" s="19">
        <v>11.2</v>
      </c>
      <c r="M23" s="18">
        <v>20</v>
      </c>
      <c r="N23" s="201" t="s">
        <v>112</v>
      </c>
      <c r="O23" s="21">
        <v>2.2999999999999998</v>
      </c>
      <c r="P23" s="205">
        <f t="shared" si="0"/>
        <v>9.5833333333333321</v>
      </c>
      <c r="Q23" s="183">
        <v>3</v>
      </c>
      <c r="R23" s="271" t="s">
        <v>115</v>
      </c>
      <c r="S23" s="272"/>
      <c r="T23" s="273"/>
      <c r="U23" s="274"/>
      <c r="V23" s="187">
        <v>234</v>
      </c>
      <c r="W23" s="104">
        <v>88</v>
      </c>
      <c r="X23" s="105">
        <v>9.6</v>
      </c>
      <c r="Y23" s="68" t="s">
        <v>112</v>
      </c>
      <c r="AA23" s="238"/>
      <c r="AC23" s="238"/>
    </row>
    <row r="24" spans="2:29" ht="15" customHeight="1" x14ac:dyDescent="0.2">
      <c r="B24" s="18">
        <v>14</v>
      </c>
      <c r="C24" s="19">
        <v>-55.9</v>
      </c>
      <c r="D24" s="19">
        <v>-60.7</v>
      </c>
      <c r="E24" s="19">
        <v>-58.5</v>
      </c>
      <c r="F24" s="124" t="s">
        <v>81</v>
      </c>
      <c r="G24" s="165" t="s">
        <v>81</v>
      </c>
      <c r="H24" s="125" t="s">
        <v>81</v>
      </c>
      <c r="I24" s="83" t="s">
        <v>90</v>
      </c>
      <c r="J24" s="83" t="s">
        <v>90</v>
      </c>
      <c r="K24" s="197" t="s">
        <v>81</v>
      </c>
      <c r="L24" s="19">
        <v>9.6</v>
      </c>
      <c r="M24" s="18">
        <v>16</v>
      </c>
      <c r="N24" s="201" t="s">
        <v>126</v>
      </c>
      <c r="O24" s="21">
        <v>2.8</v>
      </c>
      <c r="P24" s="205">
        <f t="shared" si="0"/>
        <v>11.666666666666666</v>
      </c>
      <c r="Q24" s="183">
        <v>2</v>
      </c>
      <c r="R24" s="271" t="s">
        <v>115</v>
      </c>
      <c r="S24" s="272"/>
      <c r="T24" s="273"/>
      <c r="U24" s="274"/>
      <c r="V24" s="187">
        <v>201</v>
      </c>
      <c r="W24" s="104">
        <v>100.7</v>
      </c>
      <c r="X24" s="105">
        <v>8.1</v>
      </c>
      <c r="Y24" s="68" t="s">
        <v>112</v>
      </c>
      <c r="AA24" s="238"/>
      <c r="AC24" s="238"/>
    </row>
    <row r="25" spans="2:29" ht="15" customHeight="1" thickBot="1" x14ac:dyDescent="0.25">
      <c r="B25" s="80">
        <v>15</v>
      </c>
      <c r="C25" s="23">
        <v>-55.6</v>
      </c>
      <c r="D25" s="23">
        <v>-59.3</v>
      </c>
      <c r="E25" s="23">
        <v>-57.5</v>
      </c>
      <c r="F25" s="126" t="s">
        <v>81</v>
      </c>
      <c r="G25" s="167" t="s">
        <v>81</v>
      </c>
      <c r="H25" s="127" t="s">
        <v>81</v>
      </c>
      <c r="I25" s="200">
        <v>0</v>
      </c>
      <c r="J25" s="200">
        <v>0</v>
      </c>
      <c r="K25" s="198" t="s">
        <v>81</v>
      </c>
      <c r="L25" s="23">
        <v>10.7</v>
      </c>
      <c r="M25" s="80">
        <v>18</v>
      </c>
      <c r="N25" s="202" t="s">
        <v>116</v>
      </c>
      <c r="O25" s="22">
        <v>17</v>
      </c>
      <c r="P25" s="206">
        <f t="shared" si="0"/>
        <v>70.833333333333343</v>
      </c>
      <c r="Q25" s="184">
        <v>4</v>
      </c>
      <c r="R25" s="275" t="s">
        <v>122</v>
      </c>
      <c r="S25" s="276"/>
      <c r="T25" s="277"/>
      <c r="U25" s="278"/>
      <c r="V25" s="189">
        <v>223</v>
      </c>
      <c r="W25" s="106">
        <v>77</v>
      </c>
      <c r="X25" s="107">
        <v>9.1999999999999993</v>
      </c>
      <c r="Y25" s="81" t="s">
        <v>116</v>
      </c>
      <c r="AA25" s="238"/>
      <c r="AC25" s="238"/>
    </row>
    <row r="26" spans="2:29" ht="15" customHeight="1" x14ac:dyDescent="0.2">
      <c r="B26" s="78">
        <v>16</v>
      </c>
      <c r="C26" s="77">
        <v>-55.9</v>
      </c>
      <c r="D26" s="77">
        <v>-61.3</v>
      </c>
      <c r="E26" s="77">
        <v>-59.3</v>
      </c>
      <c r="F26" s="122" t="s">
        <v>81</v>
      </c>
      <c r="G26" s="166" t="s">
        <v>81</v>
      </c>
      <c r="H26" s="123" t="s">
        <v>81</v>
      </c>
      <c r="I26" s="84" t="s">
        <v>90</v>
      </c>
      <c r="J26" s="84" t="s">
        <v>90</v>
      </c>
      <c r="K26" s="196" t="s">
        <v>81</v>
      </c>
      <c r="L26" s="77">
        <v>8.9</v>
      </c>
      <c r="M26" s="17">
        <v>18</v>
      </c>
      <c r="N26" s="203" t="s">
        <v>116</v>
      </c>
      <c r="O26" s="82">
        <v>19</v>
      </c>
      <c r="P26" s="204">
        <f t="shared" si="0"/>
        <v>79.166666666666657</v>
      </c>
      <c r="Q26" s="185">
        <v>3</v>
      </c>
      <c r="R26" s="307" t="s">
        <v>113</v>
      </c>
      <c r="S26" s="308"/>
      <c r="T26" s="309"/>
      <c r="U26" s="310"/>
      <c r="V26" s="186">
        <v>186</v>
      </c>
      <c r="W26" s="102">
        <v>100.8</v>
      </c>
      <c r="X26" s="108">
        <v>7.6</v>
      </c>
      <c r="Y26" s="79" t="s">
        <v>120</v>
      </c>
      <c r="AA26" s="238"/>
      <c r="AC26" s="238"/>
    </row>
    <row r="27" spans="2:29" ht="15" customHeight="1" x14ac:dyDescent="0.2">
      <c r="B27" s="18">
        <v>17</v>
      </c>
      <c r="C27" s="19">
        <v>-59.7</v>
      </c>
      <c r="D27" s="19">
        <v>-62.9</v>
      </c>
      <c r="E27" s="19">
        <v>-61.4</v>
      </c>
      <c r="F27" s="223" t="s">
        <v>81</v>
      </c>
      <c r="G27" s="165" t="s">
        <v>81</v>
      </c>
      <c r="H27" s="224" t="s">
        <v>81</v>
      </c>
      <c r="I27" s="83" t="s">
        <v>90</v>
      </c>
      <c r="J27" s="83" t="s">
        <v>90</v>
      </c>
      <c r="K27" s="225" t="s">
        <v>81</v>
      </c>
      <c r="L27" s="19">
        <v>6.8</v>
      </c>
      <c r="M27" s="18">
        <v>16</v>
      </c>
      <c r="N27" s="201" t="s">
        <v>114</v>
      </c>
      <c r="O27" s="21">
        <v>24</v>
      </c>
      <c r="P27" s="226">
        <f t="shared" si="0"/>
        <v>100</v>
      </c>
      <c r="Q27" s="183">
        <v>2</v>
      </c>
      <c r="R27" s="271" t="s">
        <v>113</v>
      </c>
      <c r="S27" s="272"/>
      <c r="T27" s="341"/>
      <c r="U27" s="342"/>
      <c r="V27" s="227">
        <v>141</v>
      </c>
      <c r="W27" s="104">
        <v>85.7</v>
      </c>
      <c r="X27" s="105">
        <v>4.3</v>
      </c>
      <c r="Y27" s="68" t="s">
        <v>120</v>
      </c>
      <c r="AA27" s="238"/>
      <c r="AC27" s="238"/>
    </row>
    <row r="28" spans="2:29" ht="15" customHeight="1" x14ac:dyDescent="0.2">
      <c r="B28" s="18">
        <v>18</v>
      </c>
      <c r="C28" s="19">
        <v>-59.4</v>
      </c>
      <c r="D28" s="19">
        <v>-64.5</v>
      </c>
      <c r="E28" s="19">
        <v>-62.1</v>
      </c>
      <c r="F28" s="124" t="s">
        <v>81</v>
      </c>
      <c r="G28" s="165" t="s">
        <v>81</v>
      </c>
      <c r="H28" s="125" t="s">
        <v>81</v>
      </c>
      <c r="I28" s="83">
        <v>0</v>
      </c>
      <c r="J28" s="83">
        <v>0</v>
      </c>
      <c r="K28" s="197" t="s">
        <v>81</v>
      </c>
      <c r="L28" s="19">
        <v>10.199999999999999</v>
      </c>
      <c r="M28" s="18">
        <v>20</v>
      </c>
      <c r="N28" s="201" t="s">
        <v>127</v>
      </c>
      <c r="O28" s="21">
        <v>24</v>
      </c>
      <c r="P28" s="205">
        <f t="shared" si="0"/>
        <v>100</v>
      </c>
      <c r="Q28" s="183">
        <v>1</v>
      </c>
      <c r="R28" s="271"/>
      <c r="S28" s="272"/>
      <c r="T28" s="273"/>
      <c r="U28" s="274"/>
      <c r="V28" s="187">
        <v>213</v>
      </c>
      <c r="W28" s="104">
        <v>128.9</v>
      </c>
      <c r="X28" s="105">
        <v>8.1999999999999993</v>
      </c>
      <c r="Y28" s="68" t="s">
        <v>121</v>
      </c>
      <c r="AA28" s="238"/>
      <c r="AC28" s="238"/>
    </row>
    <row r="29" spans="2:29" ht="15" customHeight="1" x14ac:dyDescent="0.2">
      <c r="B29" s="18">
        <v>19</v>
      </c>
      <c r="C29" s="19">
        <v>-58.6</v>
      </c>
      <c r="D29" s="19">
        <v>-64.8</v>
      </c>
      <c r="E29" s="19">
        <v>-61.4</v>
      </c>
      <c r="F29" s="124" t="s">
        <v>81</v>
      </c>
      <c r="G29" s="165" t="s">
        <v>81</v>
      </c>
      <c r="H29" s="125" t="s">
        <v>81</v>
      </c>
      <c r="I29" s="83">
        <v>0</v>
      </c>
      <c r="J29" s="83">
        <v>0</v>
      </c>
      <c r="K29" s="197" t="s">
        <v>81</v>
      </c>
      <c r="L29" s="19">
        <v>11.2</v>
      </c>
      <c r="M29" s="18">
        <v>21</v>
      </c>
      <c r="N29" s="201" t="s">
        <v>120</v>
      </c>
      <c r="O29" s="182">
        <v>24</v>
      </c>
      <c r="P29" s="207">
        <f t="shared" si="0"/>
        <v>100</v>
      </c>
      <c r="Q29" s="183">
        <v>1</v>
      </c>
      <c r="R29" s="271" t="s">
        <v>122</v>
      </c>
      <c r="S29" s="272"/>
      <c r="T29" s="273"/>
      <c r="U29" s="274"/>
      <c r="V29" s="187">
        <v>234</v>
      </c>
      <c r="W29" s="104">
        <v>92.1</v>
      </c>
      <c r="X29" s="105">
        <v>8.1999999999999993</v>
      </c>
      <c r="Y29" s="68" t="s">
        <v>120</v>
      </c>
      <c r="AA29" s="238"/>
      <c r="AC29" s="238"/>
    </row>
    <row r="30" spans="2:29" ht="15" customHeight="1" thickBot="1" x14ac:dyDescent="0.25">
      <c r="B30" s="80">
        <v>20</v>
      </c>
      <c r="C30" s="23">
        <v>-54.6</v>
      </c>
      <c r="D30" s="23">
        <v>-63.6</v>
      </c>
      <c r="E30" s="23">
        <v>-58.7</v>
      </c>
      <c r="F30" s="126" t="s">
        <v>81</v>
      </c>
      <c r="G30" s="167" t="s">
        <v>81</v>
      </c>
      <c r="H30" s="127" t="s">
        <v>81</v>
      </c>
      <c r="I30" s="200" t="s">
        <v>90</v>
      </c>
      <c r="J30" s="200" t="s">
        <v>90</v>
      </c>
      <c r="K30" s="198" t="s">
        <v>81</v>
      </c>
      <c r="L30" s="23">
        <v>13.8</v>
      </c>
      <c r="M30" s="80">
        <v>28</v>
      </c>
      <c r="N30" s="202" t="s">
        <v>123</v>
      </c>
      <c r="O30" s="22">
        <v>16</v>
      </c>
      <c r="P30" s="206">
        <f t="shared" si="0"/>
        <v>66.666666666666657</v>
      </c>
      <c r="Q30" s="184">
        <v>4</v>
      </c>
      <c r="R30" s="275" t="s">
        <v>124</v>
      </c>
      <c r="S30" s="276"/>
      <c r="T30" s="277"/>
      <c r="U30" s="278"/>
      <c r="V30" s="189">
        <v>287</v>
      </c>
      <c r="W30" s="106">
        <v>58.6</v>
      </c>
      <c r="X30" s="107">
        <v>10.7</v>
      </c>
      <c r="Y30" s="81" t="s">
        <v>125</v>
      </c>
      <c r="AA30" s="238"/>
      <c r="AC30" s="238"/>
    </row>
    <row r="31" spans="2:29" ht="15" customHeight="1" x14ac:dyDescent="0.2">
      <c r="B31" s="78">
        <v>21</v>
      </c>
      <c r="C31" s="77">
        <v>-47.5</v>
      </c>
      <c r="D31" s="77">
        <v>-55.9</v>
      </c>
      <c r="E31" s="77">
        <v>-52</v>
      </c>
      <c r="F31" s="122" t="s">
        <v>81</v>
      </c>
      <c r="G31" s="166" t="s">
        <v>81</v>
      </c>
      <c r="H31" s="123" t="s">
        <v>81</v>
      </c>
      <c r="I31" s="84">
        <v>0</v>
      </c>
      <c r="J31" s="84">
        <v>0</v>
      </c>
      <c r="K31" s="196" t="s">
        <v>81</v>
      </c>
      <c r="L31" s="77">
        <v>17.8</v>
      </c>
      <c r="M31" s="17">
        <v>31</v>
      </c>
      <c r="N31" s="203" t="s">
        <v>128</v>
      </c>
      <c r="O31" s="82">
        <v>5</v>
      </c>
      <c r="P31" s="204">
        <f t="shared" si="0"/>
        <v>20.833333333333336</v>
      </c>
      <c r="Q31" s="185">
        <v>7</v>
      </c>
      <c r="R31" s="307" t="s">
        <v>122</v>
      </c>
      <c r="S31" s="308"/>
      <c r="T31" s="309"/>
      <c r="U31" s="310"/>
      <c r="V31" s="186">
        <v>371</v>
      </c>
      <c r="W31" s="102">
        <v>40.299999999999997</v>
      </c>
      <c r="X31" s="108">
        <v>9.8000000000000007</v>
      </c>
      <c r="Y31" s="79" t="s">
        <v>128</v>
      </c>
      <c r="AA31" s="238"/>
      <c r="AC31" s="238"/>
    </row>
    <row r="32" spans="2:29" ht="15" customHeight="1" x14ac:dyDescent="0.2">
      <c r="B32" s="18">
        <v>22</v>
      </c>
      <c r="C32" s="19">
        <v>-49.7</v>
      </c>
      <c r="D32" s="19">
        <v>-53.7</v>
      </c>
      <c r="E32" s="19">
        <v>-51.4</v>
      </c>
      <c r="F32" s="124" t="s">
        <v>81</v>
      </c>
      <c r="G32" s="165" t="s">
        <v>81</v>
      </c>
      <c r="H32" s="125" t="s">
        <v>81</v>
      </c>
      <c r="I32" s="83">
        <v>0</v>
      </c>
      <c r="J32" s="83">
        <v>0</v>
      </c>
      <c r="K32" s="197" t="s">
        <v>81</v>
      </c>
      <c r="L32" s="19">
        <v>14</v>
      </c>
      <c r="M32" s="18">
        <v>28</v>
      </c>
      <c r="N32" s="201" t="s">
        <v>129</v>
      </c>
      <c r="O32" s="21">
        <v>10</v>
      </c>
      <c r="P32" s="205">
        <f t="shared" si="0"/>
        <v>41.666666666666671</v>
      </c>
      <c r="Q32" s="183">
        <v>5</v>
      </c>
      <c r="R32" s="271" t="s">
        <v>122</v>
      </c>
      <c r="S32" s="272"/>
      <c r="T32" s="273"/>
      <c r="U32" s="274"/>
      <c r="V32" s="187">
        <v>292</v>
      </c>
      <c r="W32" s="104">
        <v>35.9</v>
      </c>
      <c r="X32" s="105">
        <v>10.6</v>
      </c>
      <c r="Y32" s="68" t="s">
        <v>129</v>
      </c>
      <c r="AA32" s="238"/>
      <c r="AC32" s="238"/>
    </row>
    <row r="33" spans="2:29" ht="15" customHeight="1" x14ac:dyDescent="0.2">
      <c r="B33" s="18">
        <v>23</v>
      </c>
      <c r="C33" s="19">
        <v>-53.2</v>
      </c>
      <c r="D33" s="19">
        <v>-62.5</v>
      </c>
      <c r="E33" s="19">
        <v>-57.4</v>
      </c>
      <c r="F33" s="124" t="s">
        <v>81</v>
      </c>
      <c r="G33" s="165" t="s">
        <v>81</v>
      </c>
      <c r="H33" s="125" t="s">
        <v>81</v>
      </c>
      <c r="I33" s="83">
        <v>0</v>
      </c>
      <c r="J33" s="83">
        <v>0</v>
      </c>
      <c r="K33" s="197" t="s">
        <v>81</v>
      </c>
      <c r="L33" s="19">
        <v>9.3000000000000007</v>
      </c>
      <c r="M33" s="18">
        <v>16</v>
      </c>
      <c r="N33" s="201" t="s">
        <v>114</v>
      </c>
      <c r="O33" s="21">
        <v>19</v>
      </c>
      <c r="P33" s="205">
        <f t="shared" si="0"/>
        <v>79.166666666666657</v>
      </c>
      <c r="Q33" s="183">
        <v>2</v>
      </c>
      <c r="R33" s="271" t="s">
        <v>122</v>
      </c>
      <c r="S33" s="272"/>
      <c r="T33" s="273"/>
      <c r="U33" s="274"/>
      <c r="V33" s="187">
        <v>193</v>
      </c>
      <c r="W33" s="104">
        <v>84.2</v>
      </c>
      <c r="X33" s="105">
        <v>6.2</v>
      </c>
      <c r="Y33" s="68" t="s">
        <v>112</v>
      </c>
      <c r="AA33" s="238"/>
      <c r="AC33" s="238"/>
    </row>
    <row r="34" spans="2:29" ht="15" customHeight="1" x14ac:dyDescent="0.2">
      <c r="B34" s="18">
        <v>24</v>
      </c>
      <c r="C34" s="19">
        <v>-56.9</v>
      </c>
      <c r="D34" s="19">
        <v>-63.4</v>
      </c>
      <c r="E34" s="19">
        <v>-60.2</v>
      </c>
      <c r="F34" s="124" t="s">
        <v>81</v>
      </c>
      <c r="G34" s="165" t="s">
        <v>81</v>
      </c>
      <c r="H34" s="125" t="s">
        <v>81</v>
      </c>
      <c r="I34" s="83">
        <v>0</v>
      </c>
      <c r="J34" s="83">
        <v>0</v>
      </c>
      <c r="K34" s="197" t="s">
        <v>81</v>
      </c>
      <c r="L34" s="19">
        <v>8.6999999999999993</v>
      </c>
      <c r="M34" s="18">
        <v>20</v>
      </c>
      <c r="N34" s="201" t="s">
        <v>112</v>
      </c>
      <c r="O34" s="21">
        <v>7</v>
      </c>
      <c r="P34" s="205">
        <f t="shared" si="0"/>
        <v>29.166666666666668</v>
      </c>
      <c r="Q34" s="183">
        <v>4</v>
      </c>
      <c r="R34" s="271" t="s">
        <v>122</v>
      </c>
      <c r="S34" s="272"/>
      <c r="T34" s="273"/>
      <c r="U34" s="274"/>
      <c r="V34" s="187">
        <v>182</v>
      </c>
      <c r="W34" s="104">
        <v>110.5</v>
      </c>
      <c r="X34" s="105">
        <v>4.2</v>
      </c>
      <c r="Y34" s="68" t="s">
        <v>120</v>
      </c>
      <c r="AA34" s="238"/>
      <c r="AC34" s="238"/>
    </row>
    <row r="35" spans="2:29" ht="15" customHeight="1" thickBot="1" x14ac:dyDescent="0.25">
      <c r="B35" s="80">
        <v>25</v>
      </c>
      <c r="C35" s="23">
        <v>-52</v>
      </c>
      <c r="D35" s="23">
        <v>-58.4</v>
      </c>
      <c r="E35" s="23">
        <v>-56.5</v>
      </c>
      <c r="F35" s="126" t="s">
        <v>81</v>
      </c>
      <c r="G35" s="167" t="s">
        <v>81</v>
      </c>
      <c r="H35" s="127" t="s">
        <v>81</v>
      </c>
      <c r="I35" s="200">
        <v>0</v>
      </c>
      <c r="J35" s="200">
        <v>0</v>
      </c>
      <c r="K35" s="198" t="s">
        <v>81</v>
      </c>
      <c r="L35" s="23">
        <v>7.7</v>
      </c>
      <c r="M35" s="80">
        <v>16</v>
      </c>
      <c r="N35" s="202" t="s">
        <v>112</v>
      </c>
      <c r="O35" s="22">
        <v>7</v>
      </c>
      <c r="P35" s="206">
        <f t="shared" si="0"/>
        <v>29.166666666666668</v>
      </c>
      <c r="Q35" s="184">
        <v>5</v>
      </c>
      <c r="R35" s="275" t="s">
        <v>122</v>
      </c>
      <c r="S35" s="276"/>
      <c r="T35" s="277"/>
      <c r="U35" s="278"/>
      <c r="V35" s="189">
        <v>161</v>
      </c>
      <c r="W35" s="106">
        <v>107.4</v>
      </c>
      <c r="X35" s="107">
        <v>4.2</v>
      </c>
      <c r="Y35" s="81" t="s">
        <v>120</v>
      </c>
      <c r="AA35" s="238"/>
      <c r="AC35" s="238"/>
    </row>
    <row r="36" spans="2:29" ht="15" customHeight="1" x14ac:dyDescent="0.2">
      <c r="B36" s="239">
        <v>26</v>
      </c>
      <c r="C36" s="109">
        <v>-50.3</v>
      </c>
      <c r="D36" s="109">
        <v>-59.6</v>
      </c>
      <c r="E36" s="109">
        <v>-54.3</v>
      </c>
      <c r="F36" s="122" t="s">
        <v>81</v>
      </c>
      <c r="G36" s="211" t="s">
        <v>81</v>
      </c>
      <c r="H36" s="123" t="s">
        <v>81</v>
      </c>
      <c r="I36" s="240">
        <v>0</v>
      </c>
      <c r="J36" s="240">
        <v>0</v>
      </c>
      <c r="K36" s="196" t="s">
        <v>81</v>
      </c>
      <c r="L36" s="109">
        <v>6.5</v>
      </c>
      <c r="M36" s="215">
        <v>13</v>
      </c>
      <c r="N36" s="241" t="s">
        <v>126</v>
      </c>
      <c r="O36" s="217">
        <v>5</v>
      </c>
      <c r="P36" s="208">
        <f t="shared" si="0"/>
        <v>20.833333333333336</v>
      </c>
      <c r="Q36" s="240">
        <v>5</v>
      </c>
      <c r="R36" s="279" t="s">
        <v>122</v>
      </c>
      <c r="S36" s="280"/>
      <c r="T36" s="281"/>
      <c r="U36" s="282"/>
      <c r="V36" s="101">
        <v>135</v>
      </c>
      <c r="W36" s="109">
        <v>100.5</v>
      </c>
      <c r="X36" s="108">
        <v>5.4</v>
      </c>
      <c r="Y36" s="242" t="s">
        <v>120</v>
      </c>
      <c r="AA36" s="238"/>
      <c r="AC36" s="238"/>
    </row>
    <row r="37" spans="2:29" ht="15" customHeight="1" x14ac:dyDescent="0.2">
      <c r="B37" s="243">
        <v>27</v>
      </c>
      <c r="C37" s="104">
        <v>-58</v>
      </c>
      <c r="D37" s="104">
        <v>-62.8</v>
      </c>
      <c r="E37" s="104">
        <v>-60.7</v>
      </c>
      <c r="F37" s="124" t="s">
        <v>81</v>
      </c>
      <c r="G37" s="244" t="s">
        <v>81</v>
      </c>
      <c r="H37" s="125" t="s">
        <v>81</v>
      </c>
      <c r="I37" s="245">
        <v>0</v>
      </c>
      <c r="J37" s="245">
        <v>0</v>
      </c>
      <c r="K37" s="197" t="s">
        <v>81</v>
      </c>
      <c r="L37" s="104">
        <v>6.6</v>
      </c>
      <c r="M37" s="243">
        <v>12</v>
      </c>
      <c r="N37" s="246" t="s">
        <v>126</v>
      </c>
      <c r="O37" s="247">
        <v>0</v>
      </c>
      <c r="P37" s="205">
        <f t="shared" si="0"/>
        <v>0</v>
      </c>
      <c r="Q37" s="245">
        <v>3</v>
      </c>
      <c r="R37" s="283"/>
      <c r="S37" s="284"/>
      <c r="T37" s="285"/>
      <c r="U37" s="286"/>
      <c r="V37" s="103">
        <v>137</v>
      </c>
      <c r="W37" s="104">
        <v>84.8</v>
      </c>
      <c r="X37" s="105">
        <v>3.2</v>
      </c>
      <c r="Y37" s="248" t="s">
        <v>120</v>
      </c>
      <c r="AA37" s="238"/>
      <c r="AC37" s="238"/>
    </row>
    <row r="38" spans="2:29" ht="15" customHeight="1" x14ac:dyDescent="0.2">
      <c r="B38" s="243">
        <v>28</v>
      </c>
      <c r="C38" s="104">
        <v>-57.7</v>
      </c>
      <c r="D38" s="104">
        <v>-62.6</v>
      </c>
      <c r="E38" s="104">
        <v>-60.6</v>
      </c>
      <c r="F38" s="124" t="s">
        <v>81</v>
      </c>
      <c r="G38" s="244" t="s">
        <v>81</v>
      </c>
      <c r="H38" s="125" t="s">
        <v>81</v>
      </c>
      <c r="I38" s="245">
        <v>0</v>
      </c>
      <c r="J38" s="245">
        <v>0</v>
      </c>
      <c r="K38" s="197" t="s">
        <v>81</v>
      </c>
      <c r="L38" s="104">
        <v>7.1</v>
      </c>
      <c r="M38" s="243">
        <v>15</v>
      </c>
      <c r="N38" s="246" t="s">
        <v>114</v>
      </c>
      <c r="O38" s="249">
        <v>0</v>
      </c>
      <c r="P38" s="205">
        <f t="shared" si="0"/>
        <v>0</v>
      </c>
      <c r="Q38" s="245">
        <v>4</v>
      </c>
      <c r="R38" s="283"/>
      <c r="S38" s="284"/>
      <c r="T38" s="285"/>
      <c r="U38" s="286"/>
      <c r="V38" s="103">
        <v>147</v>
      </c>
      <c r="W38" s="104">
        <v>73.5</v>
      </c>
      <c r="X38" s="105">
        <v>4.2</v>
      </c>
      <c r="Y38" s="248" t="s">
        <v>116</v>
      </c>
      <c r="AA38" s="238"/>
      <c r="AC38" s="238"/>
    </row>
    <row r="39" spans="2:29" ht="15" customHeight="1" x14ac:dyDescent="0.2">
      <c r="B39" s="243">
        <v>29</v>
      </c>
      <c r="C39" s="104">
        <v>-55.7</v>
      </c>
      <c r="D39" s="104">
        <v>-61.4</v>
      </c>
      <c r="E39" s="104">
        <v>-58.7</v>
      </c>
      <c r="F39" s="124" t="s">
        <v>81</v>
      </c>
      <c r="G39" s="244" t="s">
        <v>81</v>
      </c>
      <c r="H39" s="125" t="s">
        <v>81</v>
      </c>
      <c r="I39" s="245">
        <v>0</v>
      </c>
      <c r="J39" s="245">
        <v>0</v>
      </c>
      <c r="K39" s="197" t="s">
        <v>81</v>
      </c>
      <c r="L39" s="104">
        <v>9.9</v>
      </c>
      <c r="M39" s="243">
        <v>22</v>
      </c>
      <c r="N39" s="246" t="s">
        <v>126</v>
      </c>
      <c r="O39" s="249">
        <v>0</v>
      </c>
      <c r="P39" s="205">
        <f t="shared" si="0"/>
        <v>0</v>
      </c>
      <c r="Q39" s="245">
        <v>3</v>
      </c>
      <c r="R39" s="283" t="s">
        <v>122</v>
      </c>
      <c r="S39" s="284"/>
      <c r="T39" s="285"/>
      <c r="U39" s="286"/>
      <c r="V39" s="103">
        <v>207</v>
      </c>
      <c r="W39" s="104">
        <v>94.6</v>
      </c>
      <c r="X39" s="105">
        <v>5.9</v>
      </c>
      <c r="Y39" s="248" t="s">
        <v>120</v>
      </c>
      <c r="AA39" s="238"/>
      <c r="AC39" s="238"/>
    </row>
    <row r="40" spans="2:29" ht="15" customHeight="1" x14ac:dyDescent="0.2">
      <c r="B40" s="243">
        <v>30</v>
      </c>
      <c r="C40" s="104">
        <v>-53.9</v>
      </c>
      <c r="D40" s="104">
        <v>-60.1</v>
      </c>
      <c r="E40" s="104">
        <v>-57.9</v>
      </c>
      <c r="F40" s="128" t="s">
        <v>81</v>
      </c>
      <c r="G40" s="250" t="s">
        <v>81</v>
      </c>
      <c r="H40" s="129" t="s">
        <v>81</v>
      </c>
      <c r="I40" s="245">
        <v>0</v>
      </c>
      <c r="J40" s="245">
        <v>0</v>
      </c>
      <c r="K40" s="197" t="s">
        <v>81</v>
      </c>
      <c r="L40" s="104">
        <v>14.1</v>
      </c>
      <c r="M40" s="243">
        <v>23</v>
      </c>
      <c r="N40" s="246" t="s">
        <v>112</v>
      </c>
      <c r="O40" s="249">
        <v>0</v>
      </c>
      <c r="P40" s="205">
        <f t="shared" si="0"/>
        <v>0</v>
      </c>
      <c r="Q40" s="245">
        <v>3</v>
      </c>
      <c r="R40" s="283" t="s">
        <v>122</v>
      </c>
      <c r="S40" s="284"/>
      <c r="T40" s="285"/>
      <c r="U40" s="286"/>
      <c r="V40" s="103">
        <v>294</v>
      </c>
      <c r="W40" s="104">
        <v>84.8</v>
      </c>
      <c r="X40" s="105">
        <v>7.1</v>
      </c>
      <c r="Y40" s="248" t="s">
        <v>120</v>
      </c>
      <c r="AA40" s="238"/>
      <c r="AC40" s="238"/>
    </row>
    <row r="41" spans="2:29" ht="15" customHeight="1" thickBot="1" x14ac:dyDescent="0.25">
      <c r="B41" s="251">
        <v>31</v>
      </c>
      <c r="C41" s="120">
        <v>-46.8</v>
      </c>
      <c r="D41" s="120">
        <v>-57.2</v>
      </c>
      <c r="E41" s="120">
        <v>-52.5</v>
      </c>
      <c r="F41" s="130" t="s">
        <v>81</v>
      </c>
      <c r="G41" s="252" t="s">
        <v>81</v>
      </c>
      <c r="H41" s="131" t="s">
        <v>81</v>
      </c>
      <c r="I41" s="253">
        <v>0</v>
      </c>
      <c r="J41" s="253">
        <v>0</v>
      </c>
      <c r="K41" s="199" t="s">
        <v>81</v>
      </c>
      <c r="L41" s="120">
        <v>13</v>
      </c>
      <c r="M41" s="254">
        <v>26</v>
      </c>
      <c r="N41" s="255" t="s">
        <v>129</v>
      </c>
      <c r="O41" s="251">
        <v>0</v>
      </c>
      <c r="P41" s="209">
        <f t="shared" si="0"/>
        <v>0</v>
      </c>
      <c r="Q41" s="253">
        <v>4</v>
      </c>
      <c r="R41" s="287" t="s">
        <v>122</v>
      </c>
      <c r="S41" s="287"/>
      <c r="T41" s="288"/>
      <c r="U41" s="288"/>
      <c r="V41" s="119">
        <v>271</v>
      </c>
      <c r="W41" s="120">
        <v>57.2</v>
      </c>
      <c r="X41" s="121">
        <v>3.9</v>
      </c>
      <c r="Y41" s="255" t="s">
        <v>125</v>
      </c>
      <c r="AA41" s="238"/>
      <c r="AC41" s="238"/>
    </row>
    <row r="42" spans="2:29" ht="14.25" thickTop="1" thickBot="1" x14ac:dyDescent="0.25">
      <c r="B42" s="256" t="s">
        <v>29</v>
      </c>
      <c r="C42" s="257">
        <f>IF(C11="","",(SUM(C11:C41)))</f>
        <v>-1607.1000000000001</v>
      </c>
      <c r="D42" s="258">
        <f>IF(D11="","",(SUM(D11:D41)))</f>
        <v>-1793</v>
      </c>
      <c r="E42" s="259">
        <f>IF(E11="","",(SUM(E11:E41)))</f>
        <v>-1704.2</v>
      </c>
      <c r="F42" s="260"/>
      <c r="G42" s="261"/>
      <c r="H42" s="262"/>
      <c r="I42" s="263" t="str">
        <f>IF(COUNTIF(I11:I41,"T") &gt;0,"T","0")</f>
        <v>T</v>
      </c>
      <c r="J42" s="263" t="str">
        <f>IF(COUNTIF(J11:J41,"T") &gt;0,"T","0")</f>
        <v>T</v>
      </c>
      <c r="K42" s="264"/>
      <c r="L42" s="257">
        <f>SUM(L11:L41)</f>
        <v>317.60000000000002</v>
      </c>
      <c r="M42" s="265"/>
      <c r="N42" s="265"/>
      <c r="O42" s="258">
        <f>IF(SUM(O11:O41)=0,"",SUM(O11:O41))</f>
        <v>333.29999999999995</v>
      </c>
      <c r="P42" s="266"/>
      <c r="Q42" s="266">
        <f>SUM(Q11:Q41)</f>
        <v>107</v>
      </c>
      <c r="R42" s="289"/>
      <c r="S42" s="289"/>
      <c r="T42" s="290"/>
      <c r="U42" s="290"/>
      <c r="V42" s="267">
        <f>SUM(V11:V41)</f>
        <v>6623</v>
      </c>
      <c r="W42" s="268"/>
      <c r="X42" s="262"/>
      <c r="Y42" s="266"/>
      <c r="Z42" s="26"/>
    </row>
    <row r="43" spans="2:29" ht="13.5" thickBot="1" x14ac:dyDescent="0.25">
      <c r="B43" s="118" t="s">
        <v>30</v>
      </c>
      <c r="C43" s="138">
        <f>IF(C11="","",ROUND((AVERAGE(C11:C41)),1))</f>
        <v>-51.8</v>
      </c>
      <c r="D43" s="139">
        <f>IF(D11="","",ROUND((AVERAGE(D11:D41)),1))</f>
        <v>-57.8</v>
      </c>
      <c r="E43" s="139">
        <f>IF(E11="","",ROUND((AVERAGE(E11:E41)),1))</f>
        <v>-55</v>
      </c>
      <c r="F43" s="115"/>
      <c r="G43" s="147"/>
      <c r="H43" s="116"/>
      <c r="I43" s="115"/>
      <c r="J43" s="117"/>
      <c r="K43" s="116"/>
      <c r="L43" s="140">
        <f>IF(L42="","", AVERAGE(L11:L41))</f>
        <v>10.245161290322581</v>
      </c>
      <c r="M43" s="176" t="s">
        <v>97</v>
      </c>
      <c r="N43" s="177" t="s">
        <v>77</v>
      </c>
      <c r="O43" s="141">
        <f>AVERAGE(O11:O36)</f>
        <v>12.819230769230767</v>
      </c>
      <c r="P43" s="142">
        <f>AVERAGE(P11:P36)</f>
        <v>53.415384615384625</v>
      </c>
      <c r="Q43" s="143">
        <f>AVERAGE(Q11:Q41)</f>
        <v>3.4516129032258065</v>
      </c>
      <c r="R43" s="269"/>
      <c r="S43" s="269"/>
      <c r="T43" s="270"/>
      <c r="U43" s="270"/>
      <c r="V43" s="78"/>
      <c r="W43" s="228">
        <v>80.599999999999994</v>
      </c>
      <c r="X43" s="228">
        <v>7</v>
      </c>
      <c r="Y43" s="229">
        <v>100</v>
      </c>
      <c r="Z43" s="26"/>
    </row>
    <row r="44" spans="2:29" ht="13.5" thickBot="1" x14ac:dyDescent="0.25">
      <c r="B44" s="69"/>
      <c r="C44" s="70"/>
      <c r="D44" s="70"/>
      <c r="E44" s="70"/>
      <c r="F44" s="70"/>
      <c r="G44" s="70"/>
      <c r="H44" s="70"/>
      <c r="I44" s="70"/>
      <c r="J44" s="70"/>
      <c r="K44" s="71" t="s">
        <v>88</v>
      </c>
      <c r="L44" s="25">
        <f>IF(L43="","Xkts", L43*0.86839)</f>
        <v>8.896795612903226</v>
      </c>
      <c r="M44" s="137">
        <f>MAX(M11:M41)</f>
        <v>31</v>
      </c>
      <c r="N44" s="231">
        <v>20</v>
      </c>
      <c r="O44" s="28"/>
      <c r="P44" s="28"/>
      <c r="Q44" s="144"/>
      <c r="R44" s="47"/>
      <c r="S44" s="47"/>
      <c r="T44" s="47"/>
      <c r="U44" s="47"/>
      <c r="V44" s="46"/>
      <c r="W44" s="47"/>
      <c r="X44" s="47"/>
      <c r="Y44" s="74"/>
      <c r="Z44" s="26"/>
    </row>
    <row r="45" spans="2:29" ht="13.5" thickBot="1" x14ac:dyDescent="0.25">
      <c r="B45" s="72"/>
      <c r="C45" s="31"/>
      <c r="D45" s="31"/>
      <c r="E45" s="31"/>
      <c r="F45" s="31"/>
      <c r="G45" s="31"/>
      <c r="H45" s="31"/>
      <c r="I45" s="31"/>
      <c r="J45" s="31"/>
      <c r="K45" s="114"/>
      <c r="L45" s="25" t="s">
        <v>89</v>
      </c>
      <c r="M45" s="232">
        <f>M44*0.86839</f>
        <v>26.920089999999998</v>
      </c>
      <c r="N45" s="73"/>
      <c r="O45" s="75"/>
      <c r="P45" s="75"/>
      <c r="Q45" s="76"/>
      <c r="R45" s="31"/>
      <c r="S45" s="31"/>
      <c r="T45" s="31"/>
      <c r="U45" s="31"/>
      <c r="V45" s="31"/>
      <c r="W45" s="31"/>
      <c r="X45" s="31"/>
      <c r="Y45" s="32"/>
      <c r="Z45" s="26"/>
    </row>
    <row r="46" spans="2:29" ht="7.5" customHeight="1" x14ac:dyDescent="0.2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3"/>
    </row>
    <row r="47" spans="2:29" x14ac:dyDescent="0.2">
      <c r="B47" s="34" t="s">
        <v>31</v>
      </c>
      <c r="C47" s="35"/>
      <c r="D47" s="35"/>
      <c r="E47" s="35"/>
      <c r="F47" s="35"/>
      <c r="G47" s="35"/>
      <c r="H47" s="179"/>
      <c r="I47" s="35" t="s">
        <v>32</v>
      </c>
      <c r="J47" s="35"/>
      <c r="K47" s="35"/>
      <c r="L47" s="35"/>
      <c r="M47" s="35"/>
      <c r="N47" s="35"/>
      <c r="O47" s="179"/>
      <c r="P47" s="35" t="s">
        <v>33</v>
      </c>
      <c r="Q47" s="35"/>
      <c r="R47" s="35"/>
      <c r="S47" s="35"/>
      <c r="T47" s="35"/>
      <c r="U47" s="179"/>
      <c r="V47" s="179" t="s">
        <v>86</v>
      </c>
      <c r="W47" s="179"/>
      <c r="X47" s="179"/>
      <c r="Y47" s="180"/>
    </row>
    <row r="48" spans="2:29" ht="6.75" customHeight="1" thickBot="1" x14ac:dyDescent="0.25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3"/>
    </row>
    <row r="49" spans="2:28" ht="13.5" thickBot="1" x14ac:dyDescent="0.25">
      <c r="B49" s="295" t="s">
        <v>34</v>
      </c>
      <c r="C49" s="296"/>
      <c r="D49" s="296"/>
      <c r="E49" s="298"/>
      <c r="F49" s="299">
        <f>E43</f>
        <v>-55</v>
      </c>
      <c r="G49" s="300"/>
      <c r="I49" s="148" t="s">
        <v>35</v>
      </c>
      <c r="J49" s="149"/>
      <c r="K49" s="149"/>
      <c r="L49" s="152"/>
      <c r="M49" s="155" t="s">
        <v>90</v>
      </c>
      <c r="N49" s="195"/>
      <c r="P49" s="148" t="s">
        <v>36</v>
      </c>
      <c r="Q49" s="149"/>
      <c r="R49" s="40"/>
      <c r="S49" s="85"/>
      <c r="T49" s="90"/>
      <c r="U49" s="37"/>
      <c r="V49" s="95" t="s">
        <v>64</v>
      </c>
      <c r="W49" s="96"/>
      <c r="X49" s="37"/>
      <c r="Y49" s="38"/>
    </row>
    <row r="50" spans="2:28" ht="13.5" thickBot="1" x14ac:dyDescent="0.25">
      <c r="B50" s="301" t="s">
        <v>37</v>
      </c>
      <c r="C50" s="302"/>
      <c r="D50" s="302"/>
      <c r="E50" s="303"/>
      <c r="F50" s="304" t="s">
        <v>130</v>
      </c>
      <c r="G50" s="305"/>
      <c r="I50" s="148" t="s">
        <v>84</v>
      </c>
      <c r="J50" s="149"/>
      <c r="K50" s="149"/>
      <c r="L50" s="152"/>
      <c r="M50" s="155"/>
      <c r="N50" s="154"/>
      <c r="P50" s="39" t="s">
        <v>78</v>
      </c>
      <c r="Q50" s="40"/>
      <c r="R50" s="40"/>
      <c r="S50" s="40"/>
      <c r="T50" s="24">
        <f>COUNTIF(Q11:Q41,"&lt;=2")</f>
        <v>9</v>
      </c>
      <c r="U50" s="65"/>
      <c r="V50" s="95" t="s">
        <v>65</v>
      </c>
      <c r="W50" s="96"/>
      <c r="X50" s="97"/>
      <c r="Y50" s="66"/>
    </row>
    <row r="51" spans="2:28" ht="13.5" thickBot="1" x14ac:dyDescent="0.25">
      <c r="B51" s="297" t="s">
        <v>82</v>
      </c>
      <c r="C51" s="297"/>
      <c r="D51" s="25">
        <f>IF(C42="","",MAX(C11:C41))</f>
        <v>-39.299999999999997</v>
      </c>
      <c r="E51" s="24" t="s">
        <v>38</v>
      </c>
      <c r="F51" s="230" t="s">
        <v>131</v>
      </c>
      <c r="G51" s="178">
        <v>1</v>
      </c>
      <c r="I51" s="148" t="s">
        <v>39</v>
      </c>
      <c r="J51" s="149"/>
      <c r="K51" s="149"/>
      <c r="L51" s="152"/>
      <c r="M51" s="24" t="s">
        <v>40</v>
      </c>
      <c r="N51" s="41"/>
      <c r="P51" s="39" t="s">
        <v>79</v>
      </c>
      <c r="Q51" s="40"/>
      <c r="R51" s="40"/>
      <c r="S51" s="40"/>
      <c r="T51" s="142">
        <f>COUNTIF(Q11:Q41,"3")+COUNTIF(Q11:Q41,"4")+COUNTIF(Q11:Q41,"5")+COUNTIF(Q11:Q41,"6")</f>
        <v>21</v>
      </c>
      <c r="U51" s="37"/>
      <c r="V51" s="95" t="s">
        <v>66</v>
      </c>
      <c r="W51" s="96"/>
      <c r="X51" s="97"/>
      <c r="Y51" s="66"/>
    </row>
    <row r="52" spans="2:28" ht="13.5" thickBot="1" x14ac:dyDescent="0.25">
      <c r="B52" s="297" t="s">
        <v>83</v>
      </c>
      <c r="C52" s="297"/>
      <c r="D52" s="25">
        <f>IF(D42="","",MIN(D11:D41))</f>
        <v>-64.8</v>
      </c>
      <c r="E52" s="24" t="s">
        <v>38</v>
      </c>
      <c r="F52" s="230" t="s">
        <v>131</v>
      </c>
      <c r="G52" s="178">
        <v>19</v>
      </c>
      <c r="I52" s="30"/>
      <c r="J52" s="30"/>
      <c r="K52" s="30"/>
      <c r="L52" s="30"/>
      <c r="M52" s="30"/>
      <c r="N52" s="30"/>
      <c r="P52" s="42" t="s">
        <v>80</v>
      </c>
      <c r="Q52" s="40"/>
      <c r="R52" s="40"/>
      <c r="S52" s="40"/>
      <c r="T52" s="24">
        <f>COUNTIF(Q11:Q41,"&gt;=7")</f>
        <v>1</v>
      </c>
      <c r="U52" s="48"/>
      <c r="V52" s="95" t="s">
        <v>67</v>
      </c>
      <c r="W52" s="96"/>
      <c r="X52" s="37"/>
      <c r="Y52" s="38"/>
      <c r="AB52" s="43"/>
    </row>
    <row r="53" spans="2:28" ht="13.5" thickBot="1" x14ac:dyDescent="0.25">
      <c r="B53" s="44"/>
      <c r="C53" s="45"/>
      <c r="D53" s="46"/>
      <c r="E53" s="47"/>
      <c r="F53" s="36"/>
      <c r="G53" s="36"/>
      <c r="I53" s="35" t="s">
        <v>41</v>
      </c>
      <c r="J53" s="35"/>
      <c r="K53" s="35"/>
      <c r="L53" s="35"/>
      <c r="M53" s="35"/>
      <c r="N53" s="35"/>
      <c r="P53" s="30"/>
      <c r="Q53" s="30"/>
      <c r="R53" s="30"/>
      <c r="S53" s="30"/>
      <c r="T53" s="30"/>
      <c r="U53" s="48"/>
      <c r="V53" s="95" t="s">
        <v>68</v>
      </c>
      <c r="W53" s="96"/>
      <c r="X53" s="37"/>
      <c r="Y53" s="38"/>
    </row>
    <row r="54" spans="2:28" ht="13.5" thickBot="1" x14ac:dyDescent="0.25">
      <c r="B54" s="295" t="s">
        <v>42</v>
      </c>
      <c r="C54" s="296"/>
      <c r="D54" s="296"/>
      <c r="E54" s="296"/>
      <c r="F54" s="40"/>
      <c r="G54" s="49"/>
      <c r="I54" s="148" t="s">
        <v>35</v>
      </c>
      <c r="J54" s="149"/>
      <c r="K54" s="149"/>
      <c r="L54" s="152"/>
      <c r="M54" s="155" t="s">
        <v>90</v>
      </c>
      <c r="N54" s="154"/>
      <c r="O54" s="33"/>
      <c r="P54" s="175" t="s">
        <v>43</v>
      </c>
      <c r="Q54" s="40"/>
      <c r="R54" s="40"/>
      <c r="S54" s="40"/>
      <c r="T54" s="41"/>
      <c r="U54" s="48"/>
      <c r="V54" s="95" t="s">
        <v>69</v>
      </c>
      <c r="W54" s="96"/>
      <c r="X54" s="37"/>
      <c r="Y54" s="38"/>
    </row>
    <row r="55" spans="2:28" ht="15" thickBot="1" x14ac:dyDescent="0.25">
      <c r="B55" s="295" t="s">
        <v>109</v>
      </c>
      <c r="C55" s="296"/>
      <c r="D55" s="296"/>
      <c r="E55" s="311"/>
      <c r="F55" s="295"/>
      <c r="G55" s="312"/>
      <c r="I55" s="148" t="s">
        <v>39</v>
      </c>
      <c r="J55" s="149"/>
      <c r="K55" s="149"/>
      <c r="L55" s="152"/>
      <c r="M55" s="24" t="s">
        <v>40</v>
      </c>
      <c r="N55" s="41"/>
      <c r="O55" s="33"/>
      <c r="P55" s="175" t="s">
        <v>44</v>
      </c>
      <c r="Q55" s="40"/>
      <c r="R55" s="40"/>
      <c r="S55" s="40"/>
      <c r="T55" s="41"/>
      <c r="U55" s="91"/>
      <c r="V55" s="95" t="s">
        <v>70</v>
      </c>
      <c r="W55" s="96"/>
      <c r="X55" s="98"/>
      <c r="Y55" s="93"/>
    </row>
    <row r="56" spans="2:28" ht="15" thickBot="1" x14ac:dyDescent="0.25">
      <c r="B56" s="295" t="s">
        <v>106</v>
      </c>
      <c r="C56" s="296"/>
      <c r="D56" s="296"/>
      <c r="E56" s="311"/>
      <c r="F56" s="295"/>
      <c r="G56" s="312"/>
      <c r="I56" s="169" t="s">
        <v>45</v>
      </c>
      <c r="J56" s="170"/>
      <c r="K56" s="171"/>
      <c r="L56" s="151"/>
      <c r="M56" s="24" t="s">
        <v>40</v>
      </c>
      <c r="N56" s="41"/>
      <c r="O56" s="33"/>
      <c r="P56" s="175" t="s">
        <v>46</v>
      </c>
      <c r="Q56" s="40"/>
      <c r="R56" s="40"/>
      <c r="S56" s="40"/>
      <c r="T56" s="41"/>
      <c r="U56" s="92"/>
      <c r="V56" s="95" t="s">
        <v>71</v>
      </c>
      <c r="W56" s="96"/>
      <c r="X56" s="98"/>
      <c r="Y56" s="93"/>
    </row>
    <row r="57" spans="2:28" ht="15" thickBot="1" x14ac:dyDescent="0.25">
      <c r="B57" s="295" t="s">
        <v>107</v>
      </c>
      <c r="C57" s="296"/>
      <c r="D57" s="296"/>
      <c r="E57" s="311"/>
      <c r="F57" s="295"/>
      <c r="G57" s="298"/>
      <c r="I57" s="30"/>
      <c r="J57" s="30"/>
      <c r="K57" s="30"/>
      <c r="L57" s="30"/>
      <c r="M57" s="30"/>
      <c r="N57" s="30"/>
      <c r="O57" s="33"/>
      <c r="P57" s="175" t="s">
        <v>47</v>
      </c>
      <c r="Q57" s="40"/>
      <c r="R57" s="40"/>
      <c r="S57" s="40"/>
      <c r="T57" s="41"/>
      <c r="U57" s="48"/>
      <c r="V57" s="95" t="s">
        <v>72</v>
      </c>
      <c r="W57" s="96"/>
      <c r="X57" s="99"/>
      <c r="Y57" s="67"/>
    </row>
    <row r="58" spans="2:28" ht="15" thickBot="1" x14ac:dyDescent="0.25">
      <c r="B58" s="295" t="s">
        <v>108</v>
      </c>
      <c r="C58" s="296"/>
      <c r="D58" s="296"/>
      <c r="E58" s="311"/>
      <c r="F58" s="295"/>
      <c r="G58" s="298"/>
      <c r="I58" s="36" t="s">
        <v>48</v>
      </c>
      <c r="J58" s="36"/>
      <c r="K58" s="36"/>
      <c r="L58" s="30"/>
      <c r="M58" s="30"/>
      <c r="N58" s="30"/>
      <c r="O58" s="30"/>
      <c r="P58" s="30"/>
      <c r="Q58" s="30"/>
      <c r="R58" s="30"/>
      <c r="S58" s="30"/>
      <c r="T58" s="30"/>
      <c r="U58" s="48"/>
      <c r="V58" s="95" t="s">
        <v>73</v>
      </c>
      <c r="W58" s="96"/>
      <c r="X58" s="100"/>
      <c r="Y58" s="64"/>
    </row>
    <row r="59" spans="2:28" ht="13.5" thickBot="1" x14ac:dyDescent="0.25">
      <c r="B59" s="44"/>
      <c r="C59" s="45"/>
      <c r="D59" s="45"/>
      <c r="E59" s="51"/>
      <c r="F59" s="45"/>
      <c r="G59" s="36"/>
      <c r="I59" s="148" t="s">
        <v>91</v>
      </c>
      <c r="J59" s="149"/>
      <c r="K59" s="152"/>
      <c r="L59" s="233">
        <v>20.271999999999998</v>
      </c>
      <c r="M59" s="41" t="s">
        <v>94</v>
      </c>
      <c r="N59" s="234">
        <v>42430</v>
      </c>
      <c r="P59" s="235">
        <v>686.5</v>
      </c>
      <c r="Q59" s="41" t="s">
        <v>96</v>
      </c>
      <c r="R59" s="30"/>
      <c r="S59" s="30"/>
      <c r="T59" s="30"/>
      <c r="U59" s="52"/>
      <c r="V59" s="95" t="s">
        <v>74</v>
      </c>
      <c r="W59" s="96"/>
      <c r="X59" s="37"/>
      <c r="Y59" s="38"/>
    </row>
    <row r="60" spans="2:28" ht="13.5" thickBot="1" x14ac:dyDescent="0.25">
      <c r="B60" s="295" t="s">
        <v>101</v>
      </c>
      <c r="C60" s="296"/>
      <c r="D60" s="296"/>
      <c r="E60" s="296"/>
      <c r="F60" s="296"/>
      <c r="G60" s="49"/>
      <c r="I60" s="148" t="s">
        <v>92</v>
      </c>
      <c r="J60" s="149"/>
      <c r="K60" s="153"/>
      <c r="L60" s="233">
        <v>19.177</v>
      </c>
      <c r="M60" s="41" t="s">
        <v>94</v>
      </c>
      <c r="N60" s="234">
        <v>42453</v>
      </c>
      <c r="P60" s="235">
        <v>649.4</v>
      </c>
      <c r="Q60" s="41" t="s">
        <v>96</v>
      </c>
      <c r="R60" s="30"/>
      <c r="S60" s="30"/>
      <c r="T60" s="30"/>
      <c r="U60" s="48"/>
      <c r="V60" s="95" t="s">
        <v>75</v>
      </c>
      <c r="W60" s="96"/>
      <c r="X60" s="37"/>
      <c r="Y60" s="38"/>
    </row>
    <row r="61" spans="2:28" ht="13.5" thickBot="1" x14ac:dyDescent="0.25">
      <c r="B61" s="295" t="s">
        <v>49</v>
      </c>
      <c r="C61" s="296"/>
      <c r="D61" s="296"/>
      <c r="E61" s="298"/>
      <c r="F61" s="295"/>
      <c r="G61" s="312"/>
      <c r="I61" s="148" t="s">
        <v>93</v>
      </c>
      <c r="J61" s="149"/>
      <c r="K61" s="153"/>
      <c r="L61" s="233">
        <v>19.942</v>
      </c>
      <c r="M61" s="41" t="s">
        <v>95</v>
      </c>
      <c r="N61" s="24"/>
      <c r="P61" s="235">
        <v>675.3</v>
      </c>
      <c r="Q61" s="41" t="s">
        <v>96</v>
      </c>
      <c r="R61" s="30"/>
      <c r="S61" s="30"/>
      <c r="T61" s="30"/>
      <c r="U61" s="52"/>
      <c r="V61" s="37" t="s">
        <v>76</v>
      </c>
      <c r="W61" s="37"/>
      <c r="X61" s="37"/>
      <c r="Y61" s="33"/>
    </row>
    <row r="62" spans="2:28" ht="13.5" thickBot="1" x14ac:dyDescent="0.25">
      <c r="B62" s="295" t="s">
        <v>37</v>
      </c>
      <c r="C62" s="296"/>
      <c r="D62" s="296"/>
      <c r="E62" s="298"/>
      <c r="F62" s="295"/>
      <c r="G62" s="312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3"/>
    </row>
    <row r="63" spans="2:28" ht="13.5" thickBot="1" x14ac:dyDescent="0.25">
      <c r="B63" s="295" t="s">
        <v>50</v>
      </c>
      <c r="C63" s="296"/>
      <c r="D63" s="313"/>
      <c r="E63" s="311"/>
      <c r="F63" s="295"/>
      <c r="G63" s="298"/>
      <c r="I63" s="39" t="s">
        <v>51</v>
      </c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9"/>
    </row>
    <row r="64" spans="2:28" ht="13.5" thickBot="1" x14ac:dyDescent="0.25">
      <c r="B64" s="295" t="s">
        <v>37</v>
      </c>
      <c r="C64" s="296"/>
      <c r="D64" s="296"/>
      <c r="E64" s="298"/>
      <c r="F64" s="295"/>
      <c r="G64" s="298"/>
      <c r="I64" s="172" t="s">
        <v>56</v>
      </c>
      <c r="J64" s="173"/>
      <c r="K64" s="173"/>
      <c r="L64" s="174"/>
      <c r="M64" s="54"/>
      <c r="N64" s="162"/>
      <c r="O64" s="54"/>
      <c r="P64" s="54"/>
      <c r="Q64" s="54"/>
      <c r="R64" s="54"/>
      <c r="S64" s="54"/>
      <c r="T64" s="54"/>
      <c r="U64" s="54"/>
      <c r="V64" s="50"/>
      <c r="W64" s="54"/>
      <c r="X64" s="111"/>
      <c r="Y64" s="132"/>
    </row>
    <row r="65" spans="2:25" ht="13.5" thickBot="1" x14ac:dyDescent="0.25">
      <c r="B65" s="44"/>
      <c r="C65" s="45"/>
      <c r="D65" s="45"/>
      <c r="E65" s="45"/>
      <c r="F65" s="45"/>
      <c r="G65" s="36"/>
      <c r="I65" s="157" t="s">
        <v>52</v>
      </c>
      <c r="J65" s="89"/>
      <c r="K65" s="89"/>
      <c r="L65" s="158"/>
      <c r="M65" s="55"/>
      <c r="N65" s="168"/>
      <c r="O65" s="55"/>
      <c r="P65" s="55"/>
      <c r="Q65" s="55"/>
      <c r="R65" s="55"/>
      <c r="S65" s="55"/>
      <c r="T65" s="55"/>
      <c r="U65" s="55"/>
      <c r="V65" s="56"/>
      <c r="W65" s="55"/>
      <c r="X65" s="112"/>
      <c r="Y65" s="133"/>
    </row>
    <row r="66" spans="2:25" ht="13.5" thickBot="1" x14ac:dyDescent="0.25">
      <c r="B66" s="148" t="s">
        <v>102</v>
      </c>
      <c r="C66" s="149"/>
      <c r="D66" s="149"/>
      <c r="E66" s="149"/>
      <c r="F66" s="149"/>
      <c r="G66" s="152"/>
      <c r="I66" s="157" t="s">
        <v>53</v>
      </c>
      <c r="J66" s="89"/>
      <c r="K66" s="89"/>
      <c r="L66" s="158"/>
      <c r="M66" s="55"/>
      <c r="N66" s="168"/>
      <c r="O66" s="55"/>
      <c r="P66" s="55"/>
      <c r="Q66" s="55"/>
      <c r="R66" s="55"/>
      <c r="S66" s="55"/>
      <c r="T66" s="55"/>
      <c r="U66" s="55"/>
      <c r="V66" s="56"/>
      <c r="W66" s="55"/>
      <c r="X66" s="112"/>
      <c r="Y66" s="133"/>
    </row>
    <row r="67" spans="2:25" ht="13.5" thickBot="1" x14ac:dyDescent="0.25">
      <c r="B67" s="148" t="s">
        <v>49</v>
      </c>
      <c r="C67" s="149"/>
      <c r="D67" s="149"/>
      <c r="E67" s="152"/>
      <c r="F67" s="295"/>
      <c r="G67" s="298"/>
      <c r="I67" s="159" t="s">
        <v>54</v>
      </c>
      <c r="J67" s="160"/>
      <c r="K67" s="160"/>
      <c r="L67" s="161"/>
      <c r="M67" s="27"/>
      <c r="N67" s="156"/>
      <c r="O67" s="27"/>
      <c r="P67" s="27"/>
      <c r="Q67" s="27"/>
      <c r="R67" s="27"/>
      <c r="S67" s="27"/>
      <c r="T67" s="27"/>
      <c r="U67" s="27"/>
      <c r="V67" s="57"/>
      <c r="W67" s="27"/>
      <c r="X67" s="113"/>
      <c r="Y67" s="134"/>
    </row>
    <row r="68" spans="2:25" ht="13.5" thickBot="1" x14ac:dyDescent="0.25">
      <c r="B68" s="148" t="s">
        <v>37</v>
      </c>
      <c r="C68" s="149"/>
      <c r="D68" s="149"/>
      <c r="E68" s="152"/>
      <c r="F68" s="295"/>
      <c r="G68" s="298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40"/>
      <c r="X68" s="30"/>
      <c r="Y68" s="33"/>
    </row>
    <row r="69" spans="2:25" ht="13.5" thickBot="1" x14ac:dyDescent="0.25">
      <c r="B69" s="148" t="s">
        <v>50</v>
      </c>
      <c r="C69" s="149"/>
      <c r="D69" s="181"/>
      <c r="E69" s="153"/>
      <c r="F69" s="297"/>
      <c r="G69" s="297"/>
      <c r="I69" s="58" t="s">
        <v>63</v>
      </c>
      <c r="J69" s="59"/>
      <c r="K69" s="59"/>
      <c r="L69" s="59"/>
      <c r="M69" s="59"/>
      <c r="N69" s="237" t="s">
        <v>132</v>
      </c>
      <c r="O69" s="194"/>
      <c r="P69" s="194"/>
      <c r="Q69" s="194"/>
      <c r="R69" s="194"/>
      <c r="S69" s="194"/>
      <c r="T69" s="194"/>
      <c r="U69" s="59"/>
      <c r="V69" s="59"/>
      <c r="W69" s="59"/>
      <c r="X69" s="191"/>
      <c r="Y69" s="192"/>
    </row>
    <row r="70" spans="2:25" ht="13.5" thickBot="1" x14ac:dyDescent="0.25">
      <c r="B70" s="148" t="s">
        <v>37</v>
      </c>
      <c r="C70" s="149"/>
      <c r="D70" s="149"/>
      <c r="E70" s="152"/>
      <c r="F70" s="297"/>
      <c r="G70" s="297"/>
      <c r="I70" s="60" t="s">
        <v>105</v>
      </c>
      <c r="J70" s="89"/>
      <c r="K70" s="377" t="s">
        <v>133</v>
      </c>
      <c r="L70" s="89"/>
      <c r="M70" s="236"/>
      <c r="N70" s="94"/>
      <c r="O70" s="86"/>
      <c r="P70" s="87"/>
      <c r="Q70" s="20"/>
      <c r="R70" s="61"/>
      <c r="S70" s="61"/>
      <c r="T70" s="61"/>
      <c r="U70" s="61"/>
      <c r="V70" s="61"/>
      <c r="W70" s="61"/>
      <c r="X70" s="88"/>
      <c r="Y70" s="135"/>
    </row>
    <row r="71" spans="2:25" x14ac:dyDescent="0.2">
      <c r="B71" s="29"/>
      <c r="C71" s="30"/>
      <c r="D71" s="30"/>
      <c r="E71" s="30"/>
      <c r="F71" s="30"/>
      <c r="G71" s="30"/>
      <c r="I71" s="60"/>
      <c r="J71" s="61"/>
      <c r="K71" s="61"/>
      <c r="L71" s="61"/>
      <c r="M71" s="61"/>
      <c r="N71" s="61"/>
      <c r="O71" s="88"/>
      <c r="P71" s="87"/>
      <c r="Q71" s="61"/>
      <c r="R71" s="61"/>
      <c r="S71" s="61"/>
      <c r="T71" s="61"/>
      <c r="U71" s="61"/>
      <c r="V71" s="61"/>
      <c r="W71" s="61"/>
      <c r="X71" s="61"/>
      <c r="Y71" s="136"/>
    </row>
    <row r="72" spans="2:25" x14ac:dyDescent="0.2">
      <c r="B72" s="29"/>
      <c r="C72" s="30"/>
      <c r="D72" s="30"/>
      <c r="E72" s="30"/>
      <c r="F72" s="30"/>
      <c r="G72" s="30"/>
      <c r="I72" s="60"/>
      <c r="J72" s="61"/>
      <c r="K72" s="61"/>
      <c r="L72" s="61"/>
      <c r="M72" s="61"/>
      <c r="N72" s="61"/>
      <c r="O72" s="88"/>
      <c r="P72" s="87"/>
      <c r="Q72" s="61"/>
      <c r="R72" s="61"/>
      <c r="S72" s="61"/>
      <c r="T72" s="61"/>
      <c r="U72" s="61"/>
      <c r="V72" s="61"/>
      <c r="W72" s="61"/>
      <c r="X72" s="61"/>
      <c r="Y72" s="136"/>
    </row>
    <row r="73" spans="2:25" x14ac:dyDescent="0.2">
      <c r="B73" s="29"/>
      <c r="C73" s="30"/>
      <c r="D73" s="30"/>
      <c r="E73" s="30"/>
      <c r="F73" s="30"/>
      <c r="G73" s="30"/>
      <c r="I73" s="60"/>
      <c r="J73" s="61"/>
      <c r="K73" s="61"/>
      <c r="L73" s="61"/>
      <c r="M73" s="61"/>
      <c r="N73" s="61"/>
      <c r="O73" s="88"/>
      <c r="P73" s="87"/>
      <c r="Q73" s="61"/>
      <c r="R73" s="61"/>
      <c r="S73" s="61"/>
      <c r="T73" s="61"/>
      <c r="U73" s="61"/>
      <c r="V73" s="61"/>
      <c r="W73" s="61"/>
      <c r="X73" s="61"/>
      <c r="Y73" s="136"/>
    </row>
    <row r="74" spans="2:25" x14ac:dyDescent="0.2">
      <c r="B74" s="29"/>
      <c r="C74" s="30"/>
      <c r="D74" s="30"/>
      <c r="E74" s="30"/>
      <c r="F74" s="30"/>
      <c r="G74" s="30"/>
      <c r="I74" s="60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136"/>
    </row>
    <row r="75" spans="2:25" x14ac:dyDescent="0.2">
      <c r="B75" s="29"/>
      <c r="C75" s="30"/>
      <c r="D75" s="30"/>
      <c r="E75" s="30"/>
      <c r="F75" s="30"/>
      <c r="G75" s="30"/>
      <c r="I75" s="157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193"/>
    </row>
    <row r="76" spans="2:25" ht="13.5" thickBot="1" x14ac:dyDescent="0.25">
      <c r="B76" s="62"/>
      <c r="C76" s="53"/>
      <c r="D76" s="53"/>
      <c r="E76" s="53"/>
      <c r="F76" s="53"/>
      <c r="G76" s="53"/>
      <c r="H76" s="63"/>
      <c r="I76" s="159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10"/>
    </row>
  </sheetData>
  <mergeCells count="94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F70:G70"/>
    <mergeCell ref="F67:G67"/>
    <mergeCell ref="F68:G68"/>
    <mergeCell ref="F69:G69"/>
    <mergeCell ref="F63:G63"/>
    <mergeCell ref="F64:G64"/>
    <mergeCell ref="B58:E58"/>
    <mergeCell ref="F55:G55"/>
    <mergeCell ref="F56:G56"/>
    <mergeCell ref="F57:G57"/>
    <mergeCell ref="F58:G58"/>
    <mergeCell ref="B55:E55"/>
    <mergeCell ref="B56:E56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POL-Met</cp:lastModifiedBy>
  <cp:lastPrinted>2016-04-01T14:51:36Z</cp:lastPrinted>
  <dcterms:created xsi:type="dcterms:W3CDTF">2004-03-26T21:13:12Z</dcterms:created>
  <dcterms:modified xsi:type="dcterms:W3CDTF">2016-04-03T01:04:34Z</dcterms:modified>
</cp:coreProperties>
</file>