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907"/>
  <workbookPr/>
  <mc:AlternateContent xmlns:mc="http://schemas.openxmlformats.org/markup-compatibility/2006">
    <mc:Choice Requires="x15">
      <x15ac:absPath xmlns:x15ac="http://schemas.microsoft.com/office/spreadsheetml/2010/11/ac" url="/Users/ccostanza/Downloads/"/>
    </mc:Choice>
  </mc:AlternateContent>
  <bookViews>
    <workbookView xWindow="17280" yWindow="460" windowWidth="1438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6" i="1" l="1"/>
  <c r="P16" i="1"/>
  <c r="E43" i="1"/>
  <c r="F49" i="1"/>
  <c r="P13" i="1"/>
  <c r="P12" i="1"/>
  <c r="P29" i="1"/>
  <c r="P22" i="1"/>
  <c r="P11" i="1"/>
  <c r="C43" i="1"/>
  <c r="D43" i="1"/>
  <c r="E42" i="1"/>
  <c r="M44" i="1"/>
  <c r="M45" i="1"/>
  <c r="P61" i="1"/>
  <c r="P14" i="1"/>
  <c r="P15" i="1"/>
  <c r="P17" i="1"/>
  <c r="P18" i="1"/>
  <c r="P19" i="1"/>
  <c r="P20" i="1"/>
  <c r="P21" i="1"/>
  <c r="P23" i="1"/>
  <c r="P24" i="1"/>
  <c r="P25" i="1"/>
  <c r="P27" i="1"/>
  <c r="P28" i="1"/>
  <c r="P30" i="1"/>
  <c r="P31" i="1"/>
  <c r="P32" i="1"/>
  <c r="P33" i="1"/>
  <c r="P34" i="1"/>
  <c r="P35" i="1"/>
  <c r="P36" i="1"/>
  <c r="P37" i="1"/>
  <c r="P38" i="1"/>
  <c r="P39" i="1"/>
  <c r="P40" i="1"/>
  <c r="P41" i="1"/>
  <c r="O43" i="1"/>
  <c r="L42" i="1"/>
  <c r="L43" i="1"/>
  <c r="L44" i="1"/>
  <c r="Q43" i="1"/>
  <c r="Q42" i="1"/>
  <c r="O42" i="1"/>
  <c r="C42" i="1"/>
  <c r="D51" i="1"/>
  <c r="D42" i="1"/>
  <c r="D52" i="1"/>
  <c r="P60" i="1"/>
  <c r="P59" i="1"/>
  <c r="I42" i="1"/>
  <c r="J42" i="1"/>
  <c r="T52" i="1"/>
  <c r="T51" i="1"/>
  <c r="T50" i="1"/>
  <c r="V42" i="1"/>
  <c r="P43" i="1"/>
</calcChain>
</file>

<file path=xl/sharedStrings.xml><?xml version="1.0" encoding="utf-8"?>
<sst xmlns="http://schemas.openxmlformats.org/spreadsheetml/2006/main" count="403" uniqueCount="142">
  <si>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</si>
  <si>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</si>
  <si>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</si>
  <si>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</si>
  <si>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</si>
  <si>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</si>
  <si>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</si>
  <si>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</si>
  <si>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</si>
  <si>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</si>
  <si>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</si>
  <si>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</si>
  <si>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</si>
  <si>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</si>
  <si>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</si>
  <si>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</si>
  <si>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</si>
  <si>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</si>
  <si>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</si>
  <si>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</si>
  <si>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</si>
  <si>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</si>
  <si>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</si>
  <si>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</si>
  <si>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</si>
  <si>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</si>
  <si>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</si>
  <si>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</si>
  <si>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</si>
  <si>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</si>
  <si>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</si>
  <si>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</si>
  <si>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</si>
  <si>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</si>
  <si>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</si>
  <si>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</si>
  <si>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</si>
  <si>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</si>
  <si>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</si>
  <si>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</si>
  <si>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</si>
  <si>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</si>
  <si>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</si>
  <si>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</si>
  <si>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</si>
  <si>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</si>
  <si>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</si>
  <si>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</si>
  <si>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</si>
  <si>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</si>
  <si>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</si>
  <si>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</si>
  <si>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</si>
  <si>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</si>
  <si>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</si>
  <si>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</si>
  <si>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</si>
  <si>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</si>
  <si>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</si>
  <si>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</si>
  <si>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</si>
  <si>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</si>
  <si>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</si>
  <si>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</si>
  <si>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</si>
  <si>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</si>
  <si>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</si>
  <si>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</si>
  <si>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</si>
  <si>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</si>
  <si>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</si>
  <si>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</si>
  <si>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</si>
  <si>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</si>
  <si>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</si>
  <si>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</si>
  <si>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</si>
  <si>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</si>
  <si>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</si>
  <si>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</si>
  <si>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</si>
  <si>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</si>
  <si>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</si>
  <si>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</si>
  <si>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</si>
  <si>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</si>
  <si>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</si>
  <si>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</si>
  <si>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</si>
  <si>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</si>
  <si>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</si>
  <si>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</si>
  <si>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</si>
  <si>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</si>
  <si>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</si>
  <si>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</si>
  <si>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</si>
  <si>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</si>
  <si>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</si>
  <si>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</si>
  <si>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</si>
  <si>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</si>
  <si>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COOLING DEGREE DAYS (Base 65</t>
    </r>
    <r>
      <rPr>
        <sz val="10"/>
        <rFont val="Arial"/>
      </rPr>
      <t>°</t>
    </r>
    <r>
      <rPr>
        <sz val="10"/>
        <rFont val="Arial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</si>
  <si>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</si>
  <si>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</si>
  <si>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</si>
  <si>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</si>
  <si>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</si>
  <si>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</si>
  <si>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</rPr>
      <t xml:space="preserve"> OR BELOW:</t>
    </r>
  </si>
  <si>
    <t xml:space="preserve">     9295'</t>
  </si>
  <si>
    <t>March</t>
  </si>
  <si>
    <t>070</t>
  </si>
  <si>
    <t>IC</t>
  </si>
  <si>
    <t>040</t>
  </si>
  <si>
    <t>050</t>
  </si>
  <si>
    <t>020</t>
  </si>
  <si>
    <t>ICBLSNBR</t>
  </si>
  <si>
    <t>300</t>
  </si>
  <si>
    <t>ICBLSN</t>
  </si>
  <si>
    <t>340</t>
  </si>
  <si>
    <t>SGICBLSNBR</t>
  </si>
  <si>
    <t>360</t>
  </si>
  <si>
    <t>010</t>
  </si>
  <si>
    <t>SGICBLSN</t>
  </si>
  <si>
    <t>060</t>
  </si>
  <si>
    <t>090</t>
  </si>
  <si>
    <t>ICBR</t>
  </si>
  <si>
    <t>080</t>
  </si>
  <si>
    <t>330</t>
  </si>
  <si>
    <t>030</t>
  </si>
  <si>
    <t>350</t>
  </si>
  <si>
    <t>BLSNBR</t>
  </si>
  <si>
    <t>BR</t>
  </si>
  <si>
    <t>16 Mar: The max wind speed of 31kts/35.7mph broke the previous record of 28kts set in 2004.</t>
  </si>
  <si>
    <t>22 Mar: The max wind speed of 37kts/42.6mph broke the previous record of 26kts set in 2012.</t>
  </si>
  <si>
    <t>23 Mar: The max wind speed of 34kts/39.2mph broke the previous record of 33kts set in 2012.</t>
  </si>
  <si>
    <t xml:space="preserve">23 Mar: The highest average wind speed of 19.5kts/22.4mph broke the previous record of 17.8kts set in 2010. </t>
  </si>
  <si>
    <t>24 Mar: The max wind speed of 37kts/42.6mph broke the previous record of 32kts set in 2012.</t>
  </si>
  <si>
    <t>2.5</t>
  </si>
  <si>
    <t>020, 350</t>
  </si>
  <si>
    <t>+1.971 inches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</si>
</sst>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1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1" fillId="0" borderId="5" xfId="0" applyFont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0" borderId="19" xfId="0" applyFont="1" applyBorder="1" applyAlignment="1"/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6" xfId="0" applyBorder="1" applyAlignment="1">
      <alignment horizontal="center" vertical="center" wrapText="1"/>
    </xf>
    <xf numFmtId="0" fontId="1" fillId="0" borderId="15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70" zoomScaleNormal="70" zoomScalePageLayoutView="70" workbookViewId="0">
      <pane ySplit="10" topLeftCell="A32" activePane="bottomLeft" state="frozen"/>
      <selection pane="bottomLeft" activeCell="AE33" sqref="AE33"/>
    </sheetView>
  </sheetViews>
  <sheetFormatPr baseColWidth="10" defaultColWidth="8.83203125" defaultRowHeight="13" x14ac:dyDescent="0.15"/>
  <cols>
    <col min="1" max="1" width="7.5" style="1" customWidth="1"/>
    <col min="2" max="2" width="4" style="1" customWidth="1"/>
    <col min="3" max="5" width="7.5" style="1" customWidth="1"/>
    <col min="6" max="6" width="6.5" style="1" customWidth="1"/>
    <col min="7" max="7" width="4.6640625" style="1" customWidth="1"/>
    <col min="8" max="8" width="5.83203125" style="1" customWidth="1"/>
    <col min="9" max="9" width="6.33203125" style="1" customWidth="1"/>
    <col min="10" max="10" width="6.5" style="1" customWidth="1"/>
    <col min="11" max="11" width="6.83203125" style="1" customWidth="1"/>
    <col min="12" max="12" width="7.5" style="1" customWidth="1"/>
    <col min="13" max="13" width="6.6640625" style="1" customWidth="1"/>
    <col min="14" max="14" width="7.6640625" style="1" customWidth="1"/>
    <col min="15" max="17" width="6.6640625" style="1" customWidth="1"/>
    <col min="18" max="25" width="7.1640625" style="1" customWidth="1"/>
    <col min="26" max="32" width="7.5" style="1" customWidth="1"/>
    <col min="33" max="16384" width="8.83203125" style="1"/>
  </cols>
  <sheetData>
    <row r="1" spans="2:25" ht="14" thickBot="1" x14ac:dyDescent="0.2"/>
    <row r="2" spans="2:25" ht="27.75" customHeight="1" x14ac:dyDescent="0.15">
      <c r="B2" s="265" t="s">
        <v>0</v>
      </c>
      <c r="C2" s="266"/>
      <c r="D2" s="2"/>
      <c r="E2" s="2"/>
      <c r="F2" s="2"/>
      <c r="G2" s="2"/>
      <c r="H2" s="2"/>
      <c r="I2" s="2"/>
      <c r="J2" s="2"/>
      <c r="K2" s="267" t="s">
        <v>55</v>
      </c>
      <c r="L2" s="268"/>
      <c r="M2" s="268"/>
      <c r="N2" s="269"/>
      <c r="O2" s="3" t="s">
        <v>1</v>
      </c>
      <c r="P2" s="253" t="s">
        <v>99</v>
      </c>
      <c r="Q2" s="253"/>
      <c r="R2" s="253"/>
      <c r="S2" s="253"/>
      <c r="T2" s="253"/>
      <c r="U2" s="253"/>
      <c r="V2" s="253"/>
      <c r="W2" s="253"/>
      <c r="X2" s="253"/>
      <c r="Y2" s="254"/>
    </row>
    <row r="3" spans="2:25" ht="41.25" customHeight="1" thickBot="1" x14ac:dyDescent="0.2">
      <c r="B3" s="259" t="s">
        <v>2</v>
      </c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4"/>
      <c r="P3" s="255"/>
      <c r="Q3" s="255"/>
      <c r="R3" s="255"/>
      <c r="S3" s="255"/>
      <c r="T3" s="255"/>
      <c r="U3" s="255"/>
      <c r="V3" s="255"/>
      <c r="W3" s="255"/>
      <c r="X3" s="255"/>
      <c r="Y3" s="256"/>
    </row>
    <row r="4" spans="2:25" ht="21" customHeight="1" thickBot="1" x14ac:dyDescent="0.2">
      <c r="B4" s="262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4"/>
      <c r="O4" s="5" t="s">
        <v>3</v>
      </c>
      <c r="P4" s="257" t="s">
        <v>111</v>
      </c>
      <c r="Q4" s="257"/>
      <c r="R4" s="257"/>
      <c r="S4" s="257"/>
      <c r="T4" s="257"/>
      <c r="U4" s="257"/>
      <c r="V4" s="6" t="s">
        <v>4</v>
      </c>
      <c r="W4" s="257">
        <v>2018</v>
      </c>
      <c r="X4" s="257"/>
      <c r="Y4" s="258"/>
    </row>
    <row r="5" spans="2:25" ht="30.75" customHeight="1" thickBot="1" x14ac:dyDescent="0.2">
      <c r="B5" s="5" t="s">
        <v>5</v>
      </c>
      <c r="C5" s="7"/>
      <c r="D5" s="282" t="s">
        <v>100</v>
      </c>
      <c r="E5" s="282"/>
      <c r="F5" s="282"/>
      <c r="G5" s="282"/>
      <c r="H5" s="5" t="s">
        <v>6</v>
      </c>
      <c r="I5" s="7"/>
      <c r="J5" s="300" t="s">
        <v>7</v>
      </c>
      <c r="K5" s="300"/>
      <c r="L5" s="301"/>
      <c r="M5" s="5" t="s">
        <v>8</v>
      </c>
      <c r="N5" s="7"/>
      <c r="O5" s="332" t="s">
        <v>110</v>
      </c>
      <c r="P5" s="332"/>
      <c r="Q5" s="332"/>
      <c r="R5" s="332"/>
      <c r="S5" s="158"/>
      <c r="T5" s="5" t="s">
        <v>9</v>
      </c>
      <c r="U5" s="7"/>
      <c r="V5" s="323" t="s">
        <v>87</v>
      </c>
      <c r="W5" s="323"/>
      <c r="X5" s="323"/>
      <c r="Y5" s="324"/>
    </row>
    <row r="6" spans="2:25" s="8" customFormat="1" ht="13.5" customHeight="1" thickBot="1" x14ac:dyDescent="0.2">
      <c r="B6" s="272" t="s">
        <v>85</v>
      </c>
      <c r="C6" s="283" t="s">
        <v>104</v>
      </c>
      <c r="D6" s="284"/>
      <c r="E6" s="284"/>
      <c r="F6" s="284"/>
      <c r="G6" s="284"/>
      <c r="H6" s="285"/>
      <c r="I6" s="280" t="s">
        <v>59</v>
      </c>
      <c r="J6" s="281"/>
      <c r="K6" s="302" t="s">
        <v>10</v>
      </c>
      <c r="L6" s="314" t="s">
        <v>11</v>
      </c>
      <c r="M6" s="318"/>
      <c r="N6" s="319"/>
      <c r="O6" s="314" t="s">
        <v>12</v>
      </c>
      <c r="P6" s="315"/>
      <c r="Q6" s="316" t="s">
        <v>98</v>
      </c>
      <c r="R6" s="293" t="s">
        <v>61</v>
      </c>
      <c r="S6" s="294"/>
      <c r="T6" s="295"/>
      <c r="U6" s="295"/>
      <c r="V6" s="312" t="s">
        <v>62</v>
      </c>
      <c r="W6" s="312" t="s">
        <v>57</v>
      </c>
      <c r="X6" s="312" t="s">
        <v>58</v>
      </c>
      <c r="Y6" s="312" t="s">
        <v>13</v>
      </c>
    </row>
    <row r="7" spans="2:25" s="9" customFormat="1" ht="3.75" customHeight="1" thickBot="1" x14ac:dyDescent="0.2">
      <c r="B7" s="321"/>
      <c r="C7" s="286"/>
      <c r="D7" s="287"/>
      <c r="E7" s="287"/>
      <c r="F7" s="287"/>
      <c r="G7" s="287"/>
      <c r="H7" s="288"/>
      <c r="I7" s="272" t="s">
        <v>14</v>
      </c>
      <c r="J7" s="305" t="s">
        <v>60</v>
      </c>
      <c r="K7" s="303"/>
      <c r="L7" s="270" t="s">
        <v>19</v>
      </c>
      <c r="M7" s="274" t="s">
        <v>20</v>
      </c>
      <c r="N7" s="275"/>
      <c r="O7" s="272" t="s">
        <v>21</v>
      </c>
      <c r="P7" s="272" t="s">
        <v>22</v>
      </c>
      <c r="Q7" s="317"/>
      <c r="R7" s="296"/>
      <c r="S7" s="297"/>
      <c r="T7" s="298"/>
      <c r="U7" s="298"/>
      <c r="V7" s="313"/>
      <c r="W7" s="313"/>
      <c r="X7" s="313"/>
      <c r="Y7" s="313"/>
    </row>
    <row r="8" spans="2:25" ht="25.5" customHeight="1" thickBot="1" x14ac:dyDescent="0.2">
      <c r="B8" s="321"/>
      <c r="C8" s="272" t="s">
        <v>15</v>
      </c>
      <c r="D8" s="272" t="s">
        <v>16</v>
      </c>
      <c r="E8" s="272" t="s">
        <v>17</v>
      </c>
      <c r="F8" s="272" t="s">
        <v>18</v>
      </c>
      <c r="G8" s="278" t="s">
        <v>103</v>
      </c>
      <c r="H8" s="279"/>
      <c r="I8" s="304"/>
      <c r="J8" s="306"/>
      <c r="K8" s="303"/>
      <c r="L8" s="271"/>
      <c r="M8" s="276"/>
      <c r="N8" s="277"/>
      <c r="O8" s="299"/>
      <c r="P8" s="299"/>
      <c r="Q8" s="317"/>
      <c r="R8" s="296"/>
      <c r="S8" s="297"/>
      <c r="T8" s="298"/>
      <c r="U8" s="298"/>
      <c r="V8" s="313"/>
      <c r="W8" s="313"/>
      <c r="X8" s="313"/>
      <c r="Y8" s="313"/>
    </row>
    <row r="9" spans="2:25" s="11" customFormat="1" ht="56.25" customHeight="1" x14ac:dyDescent="0.15">
      <c r="B9" s="321"/>
      <c r="C9" s="273"/>
      <c r="D9" s="273"/>
      <c r="E9" s="273"/>
      <c r="F9" s="273"/>
      <c r="G9" s="159" t="s">
        <v>23</v>
      </c>
      <c r="H9" s="12" t="s">
        <v>24</v>
      </c>
      <c r="I9" s="304"/>
      <c r="J9" s="306"/>
      <c r="K9" s="303"/>
      <c r="L9" s="271"/>
      <c r="M9" s="177" t="s">
        <v>25</v>
      </c>
      <c r="N9" s="13" t="s">
        <v>26</v>
      </c>
      <c r="O9" s="299"/>
      <c r="P9" s="299"/>
      <c r="Q9" s="317"/>
      <c r="R9" s="296"/>
      <c r="S9" s="297"/>
      <c r="T9" s="297"/>
      <c r="U9" s="297"/>
      <c r="V9" s="313"/>
      <c r="W9" s="313"/>
      <c r="X9" s="313"/>
      <c r="Y9" s="313"/>
    </row>
    <row r="10" spans="2:25" s="11" customFormat="1" ht="12.75" customHeight="1" thickBot="1" x14ac:dyDescent="0.2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15">
      <c r="B11" s="17">
        <v>1</v>
      </c>
      <c r="C11" s="18">
        <v>-47.5</v>
      </c>
      <c r="D11" s="18">
        <v>-52.2</v>
      </c>
      <c r="E11" s="18">
        <v>-50.6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10.7</v>
      </c>
      <c r="M11" s="17">
        <v>17</v>
      </c>
      <c r="N11" s="233" t="s">
        <v>112</v>
      </c>
      <c r="O11" s="85">
        <v>12.4</v>
      </c>
      <c r="P11" s="238">
        <f t="shared" ref="P11:P41" si="0">IF(O11="","",(O11/24)*100)</f>
        <v>51.666666666666671</v>
      </c>
      <c r="Q11" s="204">
        <v>5</v>
      </c>
      <c r="R11" s="249" t="s">
        <v>113</v>
      </c>
      <c r="S11" s="250"/>
      <c r="T11" s="251"/>
      <c r="U11" s="252"/>
      <c r="V11" s="208">
        <v>224</v>
      </c>
      <c r="W11" s="106">
        <v>67.3</v>
      </c>
      <c r="X11" s="107">
        <v>9.1</v>
      </c>
      <c r="Y11" s="69" t="s">
        <v>112</v>
      </c>
    </row>
    <row r="12" spans="2:25" ht="15" customHeight="1" x14ac:dyDescent="0.15">
      <c r="B12" s="19">
        <v>2</v>
      </c>
      <c r="C12" s="20">
        <v>-48.4</v>
      </c>
      <c r="D12" s="20">
        <v>-54.3</v>
      </c>
      <c r="E12" s="20">
        <v>-51.2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8.9</v>
      </c>
      <c r="M12" s="19">
        <v>16</v>
      </c>
      <c r="N12" s="234" t="s">
        <v>114</v>
      </c>
      <c r="O12" s="22">
        <v>15.8</v>
      </c>
      <c r="P12" s="239">
        <f>IF(O12="","",(O12/24)*100)</f>
        <v>65.833333333333329</v>
      </c>
      <c r="Q12" s="205">
        <v>5</v>
      </c>
      <c r="R12" s="289" t="s">
        <v>113</v>
      </c>
      <c r="S12" s="290"/>
      <c r="T12" s="291"/>
      <c r="U12" s="292"/>
      <c r="V12" s="209">
        <v>185</v>
      </c>
      <c r="W12" s="109">
        <v>50.8</v>
      </c>
      <c r="X12" s="110">
        <v>7.6</v>
      </c>
      <c r="Y12" s="70" t="s">
        <v>115</v>
      </c>
    </row>
    <row r="13" spans="2:25" ht="15" customHeight="1" x14ac:dyDescent="0.15">
      <c r="B13" s="19">
        <v>3</v>
      </c>
      <c r="C13" s="20">
        <v>-49.6</v>
      </c>
      <c r="D13" s="20">
        <v>-55.4</v>
      </c>
      <c r="E13" s="20">
        <v>-53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10</v>
      </c>
      <c r="M13" s="19">
        <v>18</v>
      </c>
      <c r="N13" s="234" t="s">
        <v>116</v>
      </c>
      <c r="O13" s="22">
        <v>16.7</v>
      </c>
      <c r="P13" s="239">
        <f>IF(O13="","",(O13/24)*100)</f>
        <v>69.583333333333329</v>
      </c>
      <c r="Q13" s="205">
        <v>2</v>
      </c>
      <c r="R13" s="289" t="s">
        <v>117</v>
      </c>
      <c r="S13" s="290"/>
      <c r="T13" s="291"/>
      <c r="U13" s="292"/>
      <c r="V13" s="209">
        <v>209</v>
      </c>
      <c r="W13" s="109">
        <v>53.7</v>
      </c>
      <c r="X13" s="110">
        <v>8.1999999999999993</v>
      </c>
      <c r="Y13" s="70" t="s">
        <v>112</v>
      </c>
    </row>
    <row r="14" spans="2:25" ht="15" customHeight="1" x14ac:dyDescent="0.15">
      <c r="B14" s="19">
        <v>4</v>
      </c>
      <c r="C14" s="20">
        <v>-40.700000000000003</v>
      </c>
      <c r="D14" s="20">
        <v>-52.2</v>
      </c>
      <c r="E14" s="20">
        <v>-44.8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12.3</v>
      </c>
      <c r="M14" s="19">
        <v>22</v>
      </c>
      <c r="N14" s="234" t="s">
        <v>118</v>
      </c>
      <c r="O14" s="22">
        <v>0.6</v>
      </c>
      <c r="P14" s="239">
        <f t="shared" si="0"/>
        <v>2.5</v>
      </c>
      <c r="Q14" s="205">
        <v>8</v>
      </c>
      <c r="R14" s="289" t="s">
        <v>119</v>
      </c>
      <c r="S14" s="290"/>
      <c r="T14" s="291"/>
      <c r="U14" s="292"/>
      <c r="V14" s="209">
        <v>256</v>
      </c>
      <c r="W14" s="109">
        <v>350.6</v>
      </c>
      <c r="X14" s="110">
        <v>10.3</v>
      </c>
      <c r="Y14" s="70" t="s">
        <v>120</v>
      </c>
    </row>
    <row r="15" spans="2:25" ht="15" customHeight="1" thickBot="1" x14ac:dyDescent="0.2">
      <c r="B15" s="82">
        <v>5</v>
      </c>
      <c r="C15" s="24">
        <v>-41.2</v>
      </c>
      <c r="D15" s="24">
        <v>-52.8</v>
      </c>
      <c r="E15" s="24">
        <v>-47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7.9</v>
      </c>
      <c r="M15" s="82">
        <v>13</v>
      </c>
      <c r="N15" s="235" t="s">
        <v>112</v>
      </c>
      <c r="O15" s="23">
        <v>4.5999999999999996</v>
      </c>
      <c r="P15" s="240">
        <f t="shared" si="0"/>
        <v>19.166666666666664</v>
      </c>
      <c r="Q15" s="206">
        <v>6</v>
      </c>
      <c r="R15" s="245" t="s">
        <v>121</v>
      </c>
      <c r="S15" s="246"/>
      <c r="T15" s="247"/>
      <c r="U15" s="248"/>
      <c r="V15" s="210">
        <v>165</v>
      </c>
      <c r="W15" s="111">
        <v>49.7</v>
      </c>
      <c r="X15" s="112">
        <v>5.6</v>
      </c>
      <c r="Y15" s="83" t="s">
        <v>112</v>
      </c>
    </row>
    <row r="16" spans="2:25" ht="15" customHeight="1" thickBot="1" x14ac:dyDescent="0.2">
      <c r="B16" s="80">
        <v>6</v>
      </c>
      <c r="C16" s="79">
        <v>-51.1</v>
      </c>
      <c r="D16" s="79">
        <v>-55.5</v>
      </c>
      <c r="E16" s="79">
        <v>-53.2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9.8000000000000007</v>
      </c>
      <c r="M16" s="17">
        <v>18</v>
      </c>
      <c r="N16" s="236" t="s">
        <v>114</v>
      </c>
      <c r="O16" s="85">
        <v>11.5</v>
      </c>
      <c r="P16" s="240">
        <f t="shared" si="0"/>
        <v>47.916666666666671</v>
      </c>
      <c r="Q16" s="207">
        <v>5</v>
      </c>
      <c r="R16" s="249" t="s">
        <v>121</v>
      </c>
      <c r="S16" s="250"/>
      <c r="T16" s="251"/>
      <c r="U16" s="252"/>
      <c r="V16" s="208">
        <v>205</v>
      </c>
      <c r="W16" s="106">
        <v>63.9</v>
      </c>
      <c r="X16" s="113">
        <v>8.3000000000000007</v>
      </c>
      <c r="Y16" s="81" t="s">
        <v>112</v>
      </c>
    </row>
    <row r="17" spans="2:25" ht="15" customHeight="1" x14ac:dyDescent="0.15">
      <c r="B17" s="19">
        <v>7</v>
      </c>
      <c r="C17" s="20">
        <v>-53.3</v>
      </c>
      <c r="D17" s="20">
        <v>-55.4</v>
      </c>
      <c r="E17" s="20">
        <v>-54.5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13.9</v>
      </c>
      <c r="M17" s="19">
        <v>28</v>
      </c>
      <c r="N17" s="234" t="s">
        <v>122</v>
      </c>
      <c r="O17" s="22">
        <v>4.0999999999999996</v>
      </c>
      <c r="P17" s="239">
        <f t="shared" si="0"/>
        <v>17.083333333333332</v>
      </c>
      <c r="Q17" s="205">
        <v>7</v>
      </c>
      <c r="R17" s="289" t="s">
        <v>117</v>
      </c>
      <c r="S17" s="290"/>
      <c r="T17" s="291"/>
      <c r="U17" s="292"/>
      <c r="V17" s="209">
        <v>289</v>
      </c>
      <c r="W17" s="109">
        <v>13</v>
      </c>
      <c r="X17" s="110">
        <v>11.9</v>
      </c>
      <c r="Y17" s="70" t="s">
        <v>123</v>
      </c>
    </row>
    <row r="18" spans="2:25" ht="15" customHeight="1" x14ac:dyDescent="0.15">
      <c r="B18" s="19">
        <v>8</v>
      </c>
      <c r="C18" s="20">
        <v>-51</v>
      </c>
      <c r="D18" s="20">
        <v>-53.3</v>
      </c>
      <c r="E18" s="20">
        <v>-51.9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17</v>
      </c>
      <c r="M18" s="19">
        <v>33</v>
      </c>
      <c r="N18" s="234" t="s">
        <v>122</v>
      </c>
      <c r="O18" s="22">
        <v>0</v>
      </c>
      <c r="P18" s="239">
        <f t="shared" si="0"/>
        <v>0</v>
      </c>
      <c r="Q18" s="205">
        <v>8</v>
      </c>
      <c r="R18" s="289" t="s">
        <v>119</v>
      </c>
      <c r="S18" s="290"/>
      <c r="T18" s="291"/>
      <c r="U18" s="292"/>
      <c r="V18" s="209">
        <v>354</v>
      </c>
      <c r="W18" s="109">
        <v>9.6999999999999993</v>
      </c>
      <c r="X18" s="110">
        <v>14.5</v>
      </c>
      <c r="Y18" s="70" t="s">
        <v>123</v>
      </c>
    </row>
    <row r="19" spans="2:25" ht="15" customHeight="1" x14ac:dyDescent="0.15">
      <c r="B19" s="19">
        <v>9</v>
      </c>
      <c r="C19" s="20">
        <v>-51.4</v>
      </c>
      <c r="D19" s="20">
        <v>-53.2</v>
      </c>
      <c r="E19" s="20">
        <v>-52.6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12.6</v>
      </c>
      <c r="M19" s="19">
        <v>21</v>
      </c>
      <c r="N19" s="234" t="s">
        <v>114</v>
      </c>
      <c r="O19" s="22">
        <v>7.4</v>
      </c>
      <c r="P19" s="239">
        <f t="shared" si="0"/>
        <v>30.833333333333336</v>
      </c>
      <c r="Q19" s="205">
        <v>6</v>
      </c>
      <c r="R19" s="289" t="s">
        <v>119</v>
      </c>
      <c r="S19" s="290"/>
      <c r="T19" s="291"/>
      <c r="U19" s="292"/>
      <c r="V19" s="209">
        <v>263</v>
      </c>
      <c r="W19" s="109">
        <v>40.5</v>
      </c>
      <c r="X19" s="110">
        <v>10.9</v>
      </c>
      <c r="Y19" s="70" t="s">
        <v>114</v>
      </c>
    </row>
    <row r="20" spans="2:25" ht="15" customHeight="1" thickBot="1" x14ac:dyDescent="0.2">
      <c r="B20" s="82">
        <v>10</v>
      </c>
      <c r="C20" s="24">
        <v>-49.4</v>
      </c>
      <c r="D20" s="24">
        <v>-55.3</v>
      </c>
      <c r="E20" s="24">
        <v>-53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13.7</v>
      </c>
      <c r="M20" s="82">
        <v>25</v>
      </c>
      <c r="N20" s="235" t="s">
        <v>116</v>
      </c>
      <c r="O20" s="23">
        <v>0.2</v>
      </c>
      <c r="P20" s="240">
        <f t="shared" si="0"/>
        <v>0.83333333333333337</v>
      </c>
      <c r="Q20" s="206">
        <v>7</v>
      </c>
      <c r="R20" s="245" t="s">
        <v>124</v>
      </c>
      <c r="S20" s="246"/>
      <c r="T20" s="247"/>
      <c r="U20" s="248"/>
      <c r="V20" s="211">
        <v>286</v>
      </c>
      <c r="W20" s="111">
        <v>22</v>
      </c>
      <c r="X20" s="112">
        <v>11.7</v>
      </c>
      <c r="Y20" s="83" t="s">
        <v>123</v>
      </c>
    </row>
    <row r="21" spans="2:25" ht="15" customHeight="1" x14ac:dyDescent="0.15">
      <c r="B21" s="80">
        <v>11</v>
      </c>
      <c r="C21" s="79">
        <v>-43.6</v>
      </c>
      <c r="D21" s="79">
        <v>-49.4</v>
      </c>
      <c r="E21" s="79">
        <v>-46.5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12.8</v>
      </c>
      <c r="M21" s="17">
        <v>22</v>
      </c>
      <c r="N21" s="236" t="s">
        <v>122</v>
      </c>
      <c r="O21" s="85">
        <v>0</v>
      </c>
      <c r="P21" s="238">
        <f t="shared" si="0"/>
        <v>0</v>
      </c>
      <c r="Q21" s="207">
        <v>7</v>
      </c>
      <c r="R21" s="249" t="s">
        <v>124</v>
      </c>
      <c r="S21" s="250"/>
      <c r="T21" s="251"/>
      <c r="U21" s="252"/>
      <c r="V21" s="208">
        <v>267</v>
      </c>
      <c r="W21" s="106">
        <v>7.4</v>
      </c>
      <c r="X21" s="113">
        <v>10.3</v>
      </c>
      <c r="Y21" s="81" t="s">
        <v>122</v>
      </c>
    </row>
    <row r="22" spans="2:25" ht="15" customHeight="1" x14ac:dyDescent="0.15">
      <c r="B22" s="19">
        <v>12</v>
      </c>
      <c r="C22" s="20">
        <v>-46</v>
      </c>
      <c r="D22" s="20">
        <v>-52.8</v>
      </c>
      <c r="E22" s="20">
        <v>-49.7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8.9</v>
      </c>
      <c r="M22" s="19">
        <v>20</v>
      </c>
      <c r="N22" s="234" t="s">
        <v>125</v>
      </c>
      <c r="O22" s="22">
        <v>1.5</v>
      </c>
      <c r="P22" s="239">
        <f t="shared" si="0"/>
        <v>6.25</v>
      </c>
      <c r="Q22" s="205">
        <v>3</v>
      </c>
      <c r="R22" s="289" t="s">
        <v>117</v>
      </c>
      <c r="S22" s="290"/>
      <c r="T22" s="291"/>
      <c r="U22" s="292"/>
      <c r="V22" s="209">
        <v>185</v>
      </c>
      <c r="W22" s="109">
        <v>56.9</v>
      </c>
      <c r="X22" s="110">
        <v>7.3</v>
      </c>
      <c r="Y22" s="70" t="s">
        <v>112</v>
      </c>
    </row>
    <row r="23" spans="2:25" ht="15" customHeight="1" x14ac:dyDescent="0.15">
      <c r="B23" s="19">
        <v>13</v>
      </c>
      <c r="C23" s="20">
        <v>-50.1</v>
      </c>
      <c r="D23" s="20">
        <v>-55.4</v>
      </c>
      <c r="E23" s="20">
        <v>-52.7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10.7</v>
      </c>
      <c r="M23" s="19">
        <v>20</v>
      </c>
      <c r="N23" s="234" t="s">
        <v>126</v>
      </c>
      <c r="O23" s="22">
        <v>1.6</v>
      </c>
      <c r="P23" s="239">
        <f t="shared" si="0"/>
        <v>6.666666666666667</v>
      </c>
      <c r="Q23" s="205">
        <v>2</v>
      </c>
      <c r="R23" s="289" t="s">
        <v>127</v>
      </c>
      <c r="S23" s="290"/>
      <c r="T23" s="291"/>
      <c r="U23" s="292"/>
      <c r="V23" s="209">
        <v>222</v>
      </c>
      <c r="W23" s="109">
        <v>74.599999999999994</v>
      </c>
      <c r="X23" s="110">
        <v>9.1999999999999993</v>
      </c>
      <c r="Y23" s="70" t="s">
        <v>112</v>
      </c>
    </row>
    <row r="24" spans="2:25" ht="15" customHeight="1" x14ac:dyDescent="0.15">
      <c r="B24" s="19">
        <v>14</v>
      </c>
      <c r="C24" s="20">
        <v>-54.5</v>
      </c>
      <c r="D24" s="20">
        <v>-60.8</v>
      </c>
      <c r="E24" s="20">
        <v>-58.1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10.5</v>
      </c>
      <c r="M24" s="19">
        <v>15</v>
      </c>
      <c r="N24" s="234" t="s">
        <v>128</v>
      </c>
      <c r="O24" s="22">
        <v>0.9</v>
      </c>
      <c r="P24" s="239">
        <f t="shared" si="0"/>
        <v>3.75</v>
      </c>
      <c r="Q24" s="205">
        <v>1</v>
      </c>
      <c r="R24" s="289" t="s">
        <v>127</v>
      </c>
      <c r="S24" s="290"/>
      <c r="T24" s="291"/>
      <c r="U24" s="292"/>
      <c r="V24" s="209">
        <v>218</v>
      </c>
      <c r="W24" s="109">
        <v>83.7</v>
      </c>
      <c r="X24" s="110">
        <v>9</v>
      </c>
      <c r="Y24" s="70" t="s">
        <v>126</v>
      </c>
    </row>
    <row r="25" spans="2:25" ht="15" customHeight="1" thickBot="1" x14ac:dyDescent="0.2">
      <c r="B25" s="82">
        <v>15</v>
      </c>
      <c r="C25" s="24">
        <v>-59.6</v>
      </c>
      <c r="D25" s="24">
        <v>-63</v>
      </c>
      <c r="E25" s="24">
        <v>-60.9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11.6</v>
      </c>
      <c r="M25" s="82">
        <v>23</v>
      </c>
      <c r="N25" s="235" t="s">
        <v>114</v>
      </c>
      <c r="O25" s="23">
        <v>4.9000000000000004</v>
      </c>
      <c r="P25" s="240">
        <f t="shared" si="0"/>
        <v>20.416666666666668</v>
      </c>
      <c r="Q25" s="206">
        <v>2</v>
      </c>
      <c r="R25" s="245" t="s">
        <v>117</v>
      </c>
      <c r="S25" s="246"/>
      <c r="T25" s="247"/>
      <c r="U25" s="248"/>
      <c r="V25" s="211">
        <v>241</v>
      </c>
      <c r="W25" s="111">
        <v>54.3</v>
      </c>
      <c r="X25" s="112">
        <v>9.6999999999999993</v>
      </c>
      <c r="Y25" s="83" t="s">
        <v>112</v>
      </c>
    </row>
    <row r="26" spans="2:25" ht="15" customHeight="1" x14ac:dyDescent="0.15">
      <c r="B26" s="80">
        <v>16</v>
      </c>
      <c r="C26" s="79">
        <v>-54.9</v>
      </c>
      <c r="D26" s="79">
        <v>-60.6</v>
      </c>
      <c r="E26" s="79">
        <v>-57.7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15</v>
      </c>
      <c r="M26" s="17">
        <v>36</v>
      </c>
      <c r="N26" s="236" t="s">
        <v>116</v>
      </c>
      <c r="O26" s="85">
        <v>0</v>
      </c>
      <c r="P26" s="238">
        <f t="shared" si="0"/>
        <v>0</v>
      </c>
      <c r="Q26" s="207">
        <v>6</v>
      </c>
      <c r="R26" s="249" t="s">
        <v>117</v>
      </c>
      <c r="S26" s="250"/>
      <c r="T26" s="251"/>
      <c r="U26" s="252"/>
      <c r="V26" s="208">
        <v>312</v>
      </c>
      <c r="W26" s="106">
        <v>17.2</v>
      </c>
      <c r="X26" s="113">
        <v>12.8</v>
      </c>
      <c r="Y26" s="81" t="s">
        <v>116</v>
      </c>
    </row>
    <row r="27" spans="2:25" ht="15" customHeight="1" x14ac:dyDescent="0.15">
      <c r="B27" s="19">
        <v>17</v>
      </c>
      <c r="C27" s="20">
        <v>-40.5</v>
      </c>
      <c r="D27" s="20">
        <v>-54.9</v>
      </c>
      <c r="E27" s="20">
        <v>-46.6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11.9</v>
      </c>
      <c r="M27" s="19">
        <v>26</v>
      </c>
      <c r="N27" s="234" t="s">
        <v>129</v>
      </c>
      <c r="O27" s="22">
        <v>0</v>
      </c>
      <c r="P27" s="239">
        <f t="shared" si="0"/>
        <v>0</v>
      </c>
      <c r="Q27" s="205">
        <v>8</v>
      </c>
      <c r="R27" s="289" t="s">
        <v>117</v>
      </c>
      <c r="S27" s="290"/>
      <c r="T27" s="291"/>
      <c r="U27" s="292"/>
      <c r="V27" s="209">
        <v>248</v>
      </c>
      <c r="W27" s="109">
        <v>335.7</v>
      </c>
      <c r="X27" s="110">
        <v>10.199999999999999</v>
      </c>
      <c r="Y27" s="70" t="s">
        <v>120</v>
      </c>
    </row>
    <row r="28" spans="2:25" ht="15" customHeight="1" x14ac:dyDescent="0.15">
      <c r="B28" s="19">
        <v>18</v>
      </c>
      <c r="C28" s="20">
        <v>-41.4</v>
      </c>
      <c r="D28" s="20">
        <v>-52.3</v>
      </c>
      <c r="E28" s="20">
        <v>-47.8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12.6</v>
      </c>
      <c r="M28" s="19">
        <v>21</v>
      </c>
      <c r="N28" s="234" t="s">
        <v>123</v>
      </c>
      <c r="O28" s="22">
        <v>0</v>
      </c>
      <c r="P28" s="239">
        <f t="shared" si="0"/>
        <v>0</v>
      </c>
      <c r="Q28" s="205">
        <v>7</v>
      </c>
      <c r="R28" s="289" t="s">
        <v>117</v>
      </c>
      <c r="S28" s="290"/>
      <c r="T28" s="291"/>
      <c r="U28" s="292"/>
      <c r="V28" s="209">
        <v>262</v>
      </c>
      <c r="W28" s="109">
        <v>16.100000000000001</v>
      </c>
      <c r="X28" s="110">
        <v>9.6999999999999993</v>
      </c>
      <c r="Y28" s="70" t="s">
        <v>116</v>
      </c>
    </row>
    <row r="29" spans="2:25" ht="15" customHeight="1" x14ac:dyDescent="0.15">
      <c r="B29" s="19">
        <v>19</v>
      </c>
      <c r="C29" s="20">
        <v>-52.3</v>
      </c>
      <c r="D29" s="20">
        <v>-56.3</v>
      </c>
      <c r="E29" s="20">
        <v>-55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12.6</v>
      </c>
      <c r="M29" s="19">
        <v>23</v>
      </c>
      <c r="N29" s="234" t="s">
        <v>128</v>
      </c>
      <c r="O29" s="203">
        <v>0</v>
      </c>
      <c r="P29" s="241">
        <f t="shared" si="0"/>
        <v>0</v>
      </c>
      <c r="Q29" s="205">
        <v>3</v>
      </c>
      <c r="R29" s="289" t="s">
        <v>117</v>
      </c>
      <c r="S29" s="290"/>
      <c r="T29" s="291"/>
      <c r="U29" s="292"/>
      <c r="V29" s="209">
        <v>262</v>
      </c>
      <c r="W29" s="109">
        <v>88.4</v>
      </c>
      <c r="X29" s="110">
        <v>10.8</v>
      </c>
      <c r="Y29" s="70" t="s">
        <v>126</v>
      </c>
    </row>
    <row r="30" spans="2:25" ht="15" customHeight="1" thickBot="1" x14ac:dyDescent="0.2">
      <c r="B30" s="82">
        <v>20</v>
      </c>
      <c r="C30" s="24">
        <v>-53.9</v>
      </c>
      <c r="D30" s="24">
        <v>-60.5</v>
      </c>
      <c r="E30" s="24">
        <v>-56.3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13.8</v>
      </c>
      <c r="M30" s="82">
        <v>23</v>
      </c>
      <c r="N30" s="235" t="s">
        <v>128</v>
      </c>
      <c r="O30" s="23">
        <v>0</v>
      </c>
      <c r="P30" s="240">
        <f t="shared" si="0"/>
        <v>0</v>
      </c>
      <c r="Q30" s="206">
        <v>2</v>
      </c>
      <c r="R30" s="245" t="s">
        <v>117</v>
      </c>
      <c r="S30" s="246"/>
      <c r="T30" s="247"/>
      <c r="U30" s="248"/>
      <c r="V30" s="211">
        <v>288</v>
      </c>
      <c r="W30" s="111">
        <v>90.6</v>
      </c>
      <c r="X30" s="112">
        <v>11.9</v>
      </c>
      <c r="Y30" s="83" t="s">
        <v>126</v>
      </c>
    </row>
    <row r="31" spans="2:25" ht="15" customHeight="1" x14ac:dyDescent="0.15">
      <c r="B31" s="80">
        <v>21</v>
      </c>
      <c r="C31" s="79">
        <v>-51.2</v>
      </c>
      <c r="D31" s="79">
        <v>-59.6</v>
      </c>
      <c r="E31" s="79">
        <v>-55.7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13.2</v>
      </c>
      <c r="M31" s="17">
        <v>24</v>
      </c>
      <c r="N31" s="236" t="s">
        <v>130</v>
      </c>
      <c r="O31" s="85">
        <v>0</v>
      </c>
      <c r="P31" s="238">
        <f t="shared" si="0"/>
        <v>0</v>
      </c>
      <c r="Q31" s="207">
        <v>5</v>
      </c>
      <c r="R31" s="249" t="s">
        <v>117</v>
      </c>
      <c r="S31" s="250"/>
      <c r="T31" s="251"/>
      <c r="U31" s="252"/>
      <c r="V31" s="208">
        <v>276</v>
      </c>
      <c r="W31" s="106">
        <v>38.4</v>
      </c>
      <c r="X31" s="113">
        <v>11.2</v>
      </c>
      <c r="Y31" s="81" t="s">
        <v>114</v>
      </c>
    </row>
    <row r="32" spans="2:25" ht="15" customHeight="1" x14ac:dyDescent="0.15">
      <c r="B32" s="19">
        <v>22</v>
      </c>
      <c r="C32" s="20">
        <v>-35.1</v>
      </c>
      <c r="D32" s="20">
        <v>-51.2</v>
      </c>
      <c r="E32" s="20">
        <v>-44.5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17.600000000000001</v>
      </c>
      <c r="M32" s="19">
        <v>43</v>
      </c>
      <c r="N32" s="234" t="s">
        <v>116</v>
      </c>
      <c r="O32" s="22">
        <v>0</v>
      </c>
      <c r="P32" s="239">
        <f t="shared" si="0"/>
        <v>0</v>
      </c>
      <c r="Q32" s="205">
        <v>8</v>
      </c>
      <c r="R32" s="289" t="s">
        <v>124</v>
      </c>
      <c r="S32" s="290"/>
      <c r="T32" s="291"/>
      <c r="U32" s="292"/>
      <c r="V32" s="209">
        <v>367</v>
      </c>
      <c r="W32" s="109">
        <v>27.7</v>
      </c>
      <c r="X32" s="110">
        <v>14.8</v>
      </c>
      <c r="Y32" s="70" t="s">
        <v>116</v>
      </c>
    </row>
    <row r="33" spans="2:26" ht="15" customHeight="1" x14ac:dyDescent="0.15">
      <c r="B33" s="19">
        <v>23</v>
      </c>
      <c r="C33" s="20">
        <v>-32.9</v>
      </c>
      <c r="D33" s="20">
        <v>-37</v>
      </c>
      <c r="E33" s="20">
        <v>-34.700000000000003</v>
      </c>
      <c r="F33" s="133" t="s">
        <v>81</v>
      </c>
      <c r="G33" s="178" t="s">
        <v>81</v>
      </c>
      <c r="H33" s="134" t="s">
        <v>81</v>
      </c>
      <c r="I33" s="86" t="s">
        <v>90</v>
      </c>
      <c r="J33" s="86" t="s">
        <v>90</v>
      </c>
      <c r="K33" s="226" t="s">
        <v>81</v>
      </c>
      <c r="L33" s="20">
        <v>22.4</v>
      </c>
      <c r="M33" s="19">
        <v>39</v>
      </c>
      <c r="N33" s="234" t="s">
        <v>123</v>
      </c>
      <c r="O33" s="22">
        <v>0</v>
      </c>
      <c r="P33" s="239">
        <f t="shared" si="0"/>
        <v>0</v>
      </c>
      <c r="Q33" s="205">
        <v>8</v>
      </c>
      <c r="R33" s="289" t="s">
        <v>119</v>
      </c>
      <c r="S33" s="290"/>
      <c r="T33" s="291"/>
      <c r="U33" s="292"/>
      <c r="V33" s="209">
        <v>467</v>
      </c>
      <c r="W33" s="109">
        <v>8.3000000000000007</v>
      </c>
      <c r="X33" s="110">
        <v>19.3</v>
      </c>
      <c r="Y33" s="70" t="s">
        <v>123</v>
      </c>
    </row>
    <row r="34" spans="2:26" ht="15" customHeight="1" x14ac:dyDescent="0.15">
      <c r="B34" s="19">
        <v>24</v>
      </c>
      <c r="C34" s="20">
        <v>-33.9</v>
      </c>
      <c r="D34" s="20">
        <v>-43.8</v>
      </c>
      <c r="E34" s="20">
        <v>-38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21.3</v>
      </c>
      <c r="M34" s="19">
        <v>43</v>
      </c>
      <c r="N34" s="234" t="s">
        <v>131</v>
      </c>
      <c r="O34" s="22">
        <v>0</v>
      </c>
      <c r="P34" s="239">
        <f t="shared" si="0"/>
        <v>0</v>
      </c>
      <c r="Q34" s="205">
        <v>7</v>
      </c>
      <c r="R34" s="289" t="s">
        <v>119</v>
      </c>
      <c r="S34" s="290"/>
      <c r="T34" s="291"/>
      <c r="U34" s="292"/>
      <c r="V34" s="209">
        <v>444</v>
      </c>
      <c r="W34" s="109">
        <v>10.5</v>
      </c>
      <c r="X34" s="110">
        <v>17.8</v>
      </c>
      <c r="Y34" s="70" t="s">
        <v>123</v>
      </c>
    </row>
    <row r="35" spans="2:26" ht="15" customHeight="1" thickBot="1" x14ac:dyDescent="0.2">
      <c r="B35" s="82">
        <v>25</v>
      </c>
      <c r="C35" s="24">
        <v>-40.299999999999997</v>
      </c>
      <c r="D35" s="24">
        <v>-52.4</v>
      </c>
      <c r="E35" s="24">
        <v>-48.4</v>
      </c>
      <c r="F35" s="135" t="s">
        <v>81</v>
      </c>
      <c r="G35" s="180" t="s">
        <v>81</v>
      </c>
      <c r="H35" s="136" t="s">
        <v>81</v>
      </c>
      <c r="I35" s="231">
        <v>0</v>
      </c>
      <c r="J35" s="231">
        <v>0</v>
      </c>
      <c r="K35" s="227" t="s">
        <v>81</v>
      </c>
      <c r="L35" s="24">
        <v>13</v>
      </c>
      <c r="M35" s="82">
        <v>24</v>
      </c>
      <c r="N35" s="235" t="s">
        <v>114</v>
      </c>
      <c r="O35" s="23">
        <v>0</v>
      </c>
      <c r="P35" s="240">
        <f t="shared" si="0"/>
        <v>0</v>
      </c>
      <c r="Q35" s="206">
        <v>5</v>
      </c>
      <c r="R35" s="245" t="s">
        <v>132</v>
      </c>
      <c r="S35" s="246"/>
      <c r="T35" s="247"/>
      <c r="U35" s="248"/>
      <c r="V35" s="211">
        <v>270</v>
      </c>
      <c r="W35" s="111">
        <v>54.2</v>
      </c>
      <c r="X35" s="112">
        <v>11.1</v>
      </c>
      <c r="Y35" s="83" t="s">
        <v>125</v>
      </c>
    </row>
    <row r="36" spans="2:26" ht="15" customHeight="1" x14ac:dyDescent="0.15">
      <c r="B36" s="80">
        <v>26</v>
      </c>
      <c r="C36" s="79">
        <v>-52.2</v>
      </c>
      <c r="D36" s="79">
        <v>-58.4</v>
      </c>
      <c r="E36" s="79">
        <v>-56.1</v>
      </c>
      <c r="F36" s="131" t="s">
        <v>81</v>
      </c>
      <c r="G36" s="179" t="s">
        <v>81</v>
      </c>
      <c r="H36" s="132" t="s">
        <v>81</v>
      </c>
      <c r="I36" s="87">
        <v>0</v>
      </c>
      <c r="J36" s="87">
        <v>0</v>
      </c>
      <c r="K36" s="225" t="s">
        <v>81</v>
      </c>
      <c r="L36" s="79">
        <v>10.6</v>
      </c>
      <c r="M36" s="17">
        <v>28</v>
      </c>
      <c r="N36" s="236" t="s">
        <v>114</v>
      </c>
      <c r="O36" s="85">
        <v>0</v>
      </c>
      <c r="P36" s="242">
        <f t="shared" si="0"/>
        <v>0</v>
      </c>
      <c r="Q36" s="87">
        <v>3</v>
      </c>
      <c r="R36" s="335" t="s">
        <v>132</v>
      </c>
      <c r="S36" s="336"/>
      <c r="T36" s="337"/>
      <c r="U36" s="338"/>
      <c r="V36" s="105">
        <v>220</v>
      </c>
      <c r="W36" s="114">
        <v>60.2</v>
      </c>
      <c r="X36" s="113">
        <v>9</v>
      </c>
      <c r="Y36" s="81" t="s">
        <v>112</v>
      </c>
    </row>
    <row r="37" spans="2:26" ht="15" customHeight="1" x14ac:dyDescent="0.15">
      <c r="B37" s="19">
        <v>27</v>
      </c>
      <c r="C37" s="20">
        <v>-50.2</v>
      </c>
      <c r="D37" s="20">
        <v>-58.2</v>
      </c>
      <c r="E37" s="20">
        <v>-53.4</v>
      </c>
      <c r="F37" s="133" t="s">
        <v>81</v>
      </c>
      <c r="G37" s="178" t="s">
        <v>81</v>
      </c>
      <c r="H37" s="134" t="s">
        <v>81</v>
      </c>
      <c r="I37" s="86">
        <v>0</v>
      </c>
      <c r="J37" s="86">
        <v>0</v>
      </c>
      <c r="K37" s="226" t="s">
        <v>81</v>
      </c>
      <c r="L37" s="20">
        <v>9.4</v>
      </c>
      <c r="M37" s="19">
        <v>17</v>
      </c>
      <c r="N37" s="234" t="s">
        <v>125</v>
      </c>
      <c r="O37" s="201">
        <v>0</v>
      </c>
      <c r="P37" s="239">
        <f t="shared" si="0"/>
        <v>0</v>
      </c>
      <c r="Q37" s="86">
        <v>5</v>
      </c>
      <c r="R37" s="339" t="s">
        <v>133</v>
      </c>
      <c r="S37" s="340"/>
      <c r="T37" s="341"/>
      <c r="U37" s="342"/>
      <c r="V37" s="108">
        <v>196</v>
      </c>
      <c r="W37" s="109">
        <v>57.2</v>
      </c>
      <c r="X37" s="110">
        <v>8.1</v>
      </c>
      <c r="Y37" s="70" t="s">
        <v>125</v>
      </c>
    </row>
    <row r="38" spans="2:26" ht="15" customHeight="1" x14ac:dyDescent="0.15">
      <c r="B38" s="19">
        <v>28</v>
      </c>
      <c r="C38" s="20">
        <v>-50.5</v>
      </c>
      <c r="D38" s="20">
        <v>-56.5</v>
      </c>
      <c r="E38" s="20">
        <v>-53.2</v>
      </c>
      <c r="F38" s="133" t="s">
        <v>81</v>
      </c>
      <c r="G38" s="178" t="s">
        <v>81</v>
      </c>
      <c r="H38" s="134" t="s">
        <v>81</v>
      </c>
      <c r="I38" s="86">
        <v>0</v>
      </c>
      <c r="J38" s="86">
        <v>0</v>
      </c>
      <c r="K38" s="226" t="s">
        <v>81</v>
      </c>
      <c r="L38" s="20">
        <v>8.9</v>
      </c>
      <c r="M38" s="19">
        <v>17</v>
      </c>
      <c r="N38" s="234" t="s">
        <v>125</v>
      </c>
      <c r="O38" s="22">
        <v>0</v>
      </c>
      <c r="P38" s="239">
        <f t="shared" si="0"/>
        <v>0</v>
      </c>
      <c r="Q38" s="86">
        <v>4</v>
      </c>
      <c r="R38" s="339" t="s">
        <v>133</v>
      </c>
      <c r="S38" s="340"/>
      <c r="T38" s="341"/>
      <c r="U38" s="342"/>
      <c r="V38" s="108">
        <v>185</v>
      </c>
      <c r="W38" s="109">
        <v>63.1</v>
      </c>
      <c r="X38" s="110">
        <v>7.6</v>
      </c>
      <c r="Y38" s="70" t="s">
        <v>125</v>
      </c>
    </row>
    <row r="39" spans="2:26" ht="15" customHeight="1" x14ac:dyDescent="0.15">
      <c r="B39" s="19">
        <v>29</v>
      </c>
      <c r="C39" s="20">
        <v>-49.2</v>
      </c>
      <c r="D39" s="20">
        <v>-55.5</v>
      </c>
      <c r="E39" s="20">
        <v>-52.8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10.8</v>
      </c>
      <c r="M39" s="19">
        <v>20</v>
      </c>
      <c r="N39" s="234" t="s">
        <v>125</v>
      </c>
      <c r="O39" s="22">
        <v>0</v>
      </c>
      <c r="P39" s="239">
        <f t="shared" si="0"/>
        <v>0</v>
      </c>
      <c r="Q39" s="86">
        <v>5</v>
      </c>
      <c r="R39" s="339" t="s">
        <v>127</v>
      </c>
      <c r="S39" s="340"/>
      <c r="T39" s="341"/>
      <c r="U39" s="342"/>
      <c r="V39" s="108">
        <v>226</v>
      </c>
      <c r="W39" s="109">
        <v>60.1</v>
      </c>
      <c r="X39" s="110">
        <v>9.4</v>
      </c>
      <c r="Y39" s="70" t="s">
        <v>125</v>
      </c>
    </row>
    <row r="40" spans="2:26" ht="15" customHeight="1" x14ac:dyDescent="0.15">
      <c r="B40" s="19">
        <v>30</v>
      </c>
      <c r="C40" s="20">
        <v>-50</v>
      </c>
      <c r="D40" s="20">
        <v>-59.5</v>
      </c>
      <c r="E40" s="20">
        <v>-55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8.6999999999999993</v>
      </c>
      <c r="M40" s="19">
        <v>16</v>
      </c>
      <c r="N40" s="234" t="s">
        <v>114</v>
      </c>
      <c r="O40" s="22">
        <v>0</v>
      </c>
      <c r="P40" s="239">
        <f t="shared" si="0"/>
        <v>0</v>
      </c>
      <c r="Q40" s="86">
        <v>3</v>
      </c>
      <c r="R40" s="339" t="s">
        <v>127</v>
      </c>
      <c r="S40" s="340"/>
      <c r="T40" s="341"/>
      <c r="U40" s="342"/>
      <c r="V40" s="108">
        <v>181</v>
      </c>
      <c r="W40" s="109">
        <v>62.8</v>
      </c>
      <c r="X40" s="110">
        <v>7.4</v>
      </c>
      <c r="Y40" s="70" t="s">
        <v>125</v>
      </c>
    </row>
    <row r="41" spans="2:26" ht="15" customHeight="1" thickBot="1" x14ac:dyDescent="0.2">
      <c r="B41" s="125">
        <v>31</v>
      </c>
      <c r="C41" s="126">
        <v>-57.1</v>
      </c>
      <c r="D41" s="126">
        <v>-60.1</v>
      </c>
      <c r="E41" s="126">
        <v>-58.6</v>
      </c>
      <c r="F41" s="139" t="s">
        <v>81</v>
      </c>
      <c r="G41" s="183" t="s">
        <v>81</v>
      </c>
      <c r="H41" s="140" t="s">
        <v>81</v>
      </c>
      <c r="I41" s="127">
        <v>0</v>
      </c>
      <c r="J41" s="127">
        <v>0</v>
      </c>
      <c r="K41" s="228" t="s">
        <v>81</v>
      </c>
      <c r="L41" s="126">
        <v>8.6999999999999993</v>
      </c>
      <c r="M41" s="237">
        <v>15</v>
      </c>
      <c r="N41" s="220" t="s">
        <v>112</v>
      </c>
      <c r="O41" s="125">
        <v>0</v>
      </c>
      <c r="P41" s="243">
        <f t="shared" si="0"/>
        <v>0</v>
      </c>
      <c r="Q41" s="127">
        <v>1</v>
      </c>
      <c r="R41" s="343" t="s">
        <v>133</v>
      </c>
      <c r="S41" s="343"/>
      <c r="T41" s="344"/>
      <c r="U41" s="344"/>
      <c r="V41" s="128">
        <v>181</v>
      </c>
      <c r="W41" s="129">
        <v>75.8</v>
      </c>
      <c r="X41" s="130">
        <v>7.5</v>
      </c>
      <c r="Y41" s="220" t="s">
        <v>112</v>
      </c>
    </row>
    <row r="42" spans="2:26" ht="15" thickTop="1" thickBot="1" x14ac:dyDescent="0.2">
      <c r="B42" s="124" t="s">
        <v>29</v>
      </c>
      <c r="C42" s="217">
        <f>IF(C11="","",(SUM(C11:C41)))</f>
        <v>-1483</v>
      </c>
      <c r="D42" s="84">
        <f>IF(D11="","",(SUM(D11:D41)))</f>
        <v>-1697.8</v>
      </c>
      <c r="E42" s="218">
        <f>IF(E11="","",(SUM(E11:E41)))</f>
        <v>-1593.5000000000002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381.79999999999995</v>
      </c>
      <c r="M42" s="148"/>
      <c r="N42" s="148"/>
      <c r="O42" s="84">
        <f>IF(SUM(O11:O41)=0,"",SUM(O11:O41))</f>
        <v>82.200000000000017</v>
      </c>
      <c r="P42" s="77"/>
      <c r="Q42" s="77">
        <f>SUM(Q11:Q41)</f>
        <v>154</v>
      </c>
      <c r="R42" s="333"/>
      <c r="S42" s="333"/>
      <c r="T42" s="334"/>
      <c r="U42" s="334"/>
      <c r="V42" s="244">
        <f>SUM(V11:V41)</f>
        <v>7954</v>
      </c>
      <c r="W42" s="147"/>
      <c r="X42" s="121"/>
      <c r="Y42" s="77"/>
      <c r="Z42" s="27"/>
    </row>
    <row r="43" spans="2:26" ht="14" thickBot="1" x14ac:dyDescent="0.2">
      <c r="B43" s="123" t="s">
        <v>30</v>
      </c>
      <c r="C43" s="149">
        <f>IF(C11="","",ROUND((AVERAGE(C11:C41)),1))</f>
        <v>-47.8</v>
      </c>
      <c r="D43" s="150">
        <f>IF(D11="","",ROUND((AVERAGE(D11:D41)),1))</f>
        <v>-54.8</v>
      </c>
      <c r="E43" s="150">
        <f>IF(E11="","",ROUND((AVERAGE(E11:E41)),1))</f>
        <v>-51.4</v>
      </c>
      <c r="F43" s="120"/>
      <c r="G43" s="160"/>
      <c r="H43" s="121"/>
      <c r="I43" s="120"/>
      <c r="J43" s="122"/>
      <c r="K43" s="121"/>
      <c r="L43" s="151">
        <f>IF(L42="","", AVERAGE(L11:L41))</f>
        <v>12.316129032258063</v>
      </c>
      <c r="M43" s="192" t="s">
        <v>97</v>
      </c>
      <c r="N43" s="193" t="s">
        <v>77</v>
      </c>
      <c r="O43" s="152">
        <f>AVERAGE(O11:O41)</f>
        <v>2.6516129032258071</v>
      </c>
      <c r="P43" s="153">
        <f>AVERAGE(P11:P41)</f>
        <v>11.048387096774192</v>
      </c>
      <c r="Q43" s="154">
        <f>AVERAGE(Q11:Q41)</f>
        <v>4.967741935483871</v>
      </c>
      <c r="R43" s="333"/>
      <c r="S43" s="333"/>
      <c r="T43" s="334"/>
      <c r="U43" s="334"/>
      <c r="V43" s="80"/>
      <c r="W43" s="155">
        <v>39.299999999999997</v>
      </c>
      <c r="X43" s="155">
        <v>9.1</v>
      </c>
      <c r="Y43" s="156">
        <v>70</v>
      </c>
      <c r="Z43" s="27"/>
    </row>
    <row r="44" spans="2:26" ht="14" thickBot="1" x14ac:dyDescent="0.2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10.69520329032258</v>
      </c>
      <c r="M44" s="195">
        <f>MAX(M11:M41)</f>
        <v>43</v>
      </c>
      <c r="N44" s="194" t="s">
        <v>140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4" thickBot="1" x14ac:dyDescent="0.2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37.340769999999999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15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15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4" thickBot="1" x14ac:dyDescent="0.2">
      <c r="B49" s="307" t="s">
        <v>34</v>
      </c>
      <c r="C49" s="308"/>
      <c r="D49" s="308"/>
      <c r="E49" s="311"/>
      <c r="F49" s="325">
        <f>E43</f>
        <v>-51.4</v>
      </c>
      <c r="G49" s="326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4" thickBot="1" x14ac:dyDescent="0.2">
      <c r="B50" s="327" t="s">
        <v>37</v>
      </c>
      <c r="C50" s="328"/>
      <c r="D50" s="328"/>
      <c r="E50" s="329"/>
      <c r="F50" s="330" t="s">
        <v>139</v>
      </c>
      <c r="G50" s="331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6</v>
      </c>
      <c r="U50" s="66"/>
      <c r="V50" s="99" t="s">
        <v>65</v>
      </c>
      <c r="W50" s="100"/>
      <c r="X50" s="101"/>
      <c r="Y50" s="67"/>
    </row>
    <row r="51" spans="2:28" ht="14" thickBot="1" x14ac:dyDescent="0.2">
      <c r="B51" s="322" t="s">
        <v>82</v>
      </c>
      <c r="C51" s="322"/>
      <c r="D51" s="26">
        <f>IF(C42="","",MAX(C11:C41))</f>
        <v>-32.9</v>
      </c>
      <c r="E51" s="25" t="s">
        <v>38</v>
      </c>
      <c r="F51" s="197">
        <v>23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15</v>
      </c>
      <c r="U51" s="38"/>
      <c r="V51" s="99" t="s">
        <v>66</v>
      </c>
      <c r="W51" s="100"/>
      <c r="X51" s="101"/>
      <c r="Y51" s="67"/>
    </row>
    <row r="52" spans="2:28" ht="14" thickBot="1" x14ac:dyDescent="0.2">
      <c r="B52" s="322" t="s">
        <v>83</v>
      </c>
      <c r="C52" s="322"/>
      <c r="D52" s="26">
        <f>IF(D42="","",MIN(D11:D41))</f>
        <v>-63</v>
      </c>
      <c r="E52" s="25" t="s">
        <v>38</v>
      </c>
      <c r="F52" s="197">
        <v>15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10</v>
      </c>
      <c r="U52" s="49"/>
      <c r="V52" s="99" t="s">
        <v>67</v>
      </c>
      <c r="W52" s="100"/>
      <c r="X52" s="38"/>
      <c r="Y52" s="39"/>
      <c r="AB52" s="44"/>
    </row>
    <row r="53" spans="2:28" ht="14" thickBot="1" x14ac:dyDescent="0.2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4" thickBot="1" x14ac:dyDescent="0.2">
      <c r="B54" s="307" t="s">
        <v>42</v>
      </c>
      <c r="C54" s="308"/>
      <c r="D54" s="308"/>
      <c r="E54" s="308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6" thickBot="1" x14ac:dyDescent="0.2">
      <c r="B55" s="307" t="s">
        <v>109</v>
      </c>
      <c r="C55" s="308"/>
      <c r="D55" s="308"/>
      <c r="E55" s="310"/>
      <c r="F55" s="307"/>
      <c r="G55" s="320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6" thickBot="1" x14ac:dyDescent="0.2">
      <c r="B56" s="307" t="s">
        <v>106</v>
      </c>
      <c r="C56" s="308"/>
      <c r="D56" s="308"/>
      <c r="E56" s="310"/>
      <c r="F56" s="307"/>
      <c r="G56" s="320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6" thickBot="1" x14ac:dyDescent="0.2">
      <c r="B57" s="307" t="s">
        <v>107</v>
      </c>
      <c r="C57" s="308"/>
      <c r="D57" s="308"/>
      <c r="E57" s="310"/>
      <c r="F57" s="307"/>
      <c r="G57" s="311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6" thickBot="1" x14ac:dyDescent="0.2">
      <c r="B58" s="307" t="s">
        <v>108</v>
      </c>
      <c r="C58" s="308"/>
      <c r="D58" s="308"/>
      <c r="E58" s="310"/>
      <c r="F58" s="307"/>
      <c r="G58" s="311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4" thickBot="1" x14ac:dyDescent="0.2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20.646999999999998</v>
      </c>
      <c r="M59" s="42" t="s">
        <v>94</v>
      </c>
      <c r="N59" s="197">
        <v>30</v>
      </c>
      <c r="P59" s="146">
        <f>IF(L59="X","", L59/0.02953)</f>
        <v>699.18726718591256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4" thickBot="1" x14ac:dyDescent="0.2">
      <c r="B60" s="307" t="s">
        <v>101</v>
      </c>
      <c r="C60" s="308"/>
      <c r="D60" s="308"/>
      <c r="E60" s="308"/>
      <c r="F60" s="308"/>
      <c r="G60" s="50"/>
      <c r="I60" s="161" t="s">
        <v>92</v>
      </c>
      <c r="J60" s="162"/>
      <c r="K60" s="166"/>
      <c r="L60" s="196">
        <v>19.859000000000002</v>
      </c>
      <c r="M60" s="42" t="s">
        <v>94</v>
      </c>
      <c r="N60" s="197">
        <v>6</v>
      </c>
      <c r="P60" s="146">
        <f>IF(L60="X","", L60/0.02953)</f>
        <v>672.50253979004401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4" thickBot="1" x14ac:dyDescent="0.2">
      <c r="B61" s="307" t="s">
        <v>49</v>
      </c>
      <c r="C61" s="308"/>
      <c r="D61" s="308"/>
      <c r="E61" s="311"/>
      <c r="F61" s="307"/>
      <c r="G61" s="320"/>
      <c r="I61" s="161" t="s">
        <v>93</v>
      </c>
      <c r="J61" s="162"/>
      <c r="K61" s="166"/>
      <c r="L61" s="196">
        <v>20.254999999999999</v>
      </c>
      <c r="M61" s="42" t="s">
        <v>95</v>
      </c>
      <c r="N61" s="25"/>
      <c r="P61" s="146">
        <f>IF(L61="X","", L61/0.02953)</f>
        <v>685.91263122248552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4" thickBot="1" x14ac:dyDescent="0.2">
      <c r="B62" s="307" t="s">
        <v>37</v>
      </c>
      <c r="C62" s="308"/>
      <c r="D62" s="308"/>
      <c r="E62" s="311"/>
      <c r="F62" s="307"/>
      <c r="G62" s="320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4" thickBot="1" x14ac:dyDescent="0.2">
      <c r="B63" s="307" t="s">
        <v>50</v>
      </c>
      <c r="C63" s="308"/>
      <c r="D63" s="309"/>
      <c r="E63" s="310"/>
      <c r="F63" s="307"/>
      <c r="G63" s="311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4" thickBot="1" x14ac:dyDescent="0.2">
      <c r="B64" s="307" t="s">
        <v>37</v>
      </c>
      <c r="C64" s="308"/>
      <c r="D64" s="308"/>
      <c r="E64" s="311"/>
      <c r="F64" s="307"/>
      <c r="G64" s="311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4" thickBot="1" x14ac:dyDescent="0.2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4" thickBot="1" x14ac:dyDescent="0.2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4" thickBot="1" x14ac:dyDescent="0.2">
      <c r="B67" s="161" t="s">
        <v>49</v>
      </c>
      <c r="C67" s="162"/>
      <c r="D67" s="162"/>
      <c r="E67" s="165"/>
      <c r="F67" s="307"/>
      <c r="G67" s="311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4" thickBot="1" x14ac:dyDescent="0.2">
      <c r="B68" s="161" t="s">
        <v>37</v>
      </c>
      <c r="C68" s="162"/>
      <c r="D68" s="162"/>
      <c r="E68" s="165"/>
      <c r="F68" s="307"/>
      <c r="G68" s="31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4" thickBot="1" x14ac:dyDescent="0.2">
      <c r="B69" s="161" t="s">
        <v>50</v>
      </c>
      <c r="C69" s="162"/>
      <c r="D69" s="202"/>
      <c r="E69" s="166"/>
      <c r="F69" s="322"/>
      <c r="G69" s="322"/>
      <c r="I69" s="59" t="s">
        <v>63</v>
      </c>
      <c r="J69" s="60"/>
      <c r="K69" s="60"/>
      <c r="L69" s="60"/>
      <c r="M69" s="224" t="s">
        <v>141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4" thickBot="1" x14ac:dyDescent="0.2">
      <c r="B70" s="161" t="s">
        <v>37</v>
      </c>
      <c r="C70" s="162"/>
      <c r="D70" s="162"/>
      <c r="E70" s="165"/>
      <c r="F70" s="322"/>
      <c r="G70" s="322"/>
      <c r="I70" s="61" t="s">
        <v>105</v>
      </c>
      <c r="J70" s="92"/>
      <c r="K70" s="92" t="s">
        <v>134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15">
      <c r="B71" s="30"/>
      <c r="C71" s="31"/>
      <c r="D71" s="31"/>
      <c r="E71" s="31"/>
      <c r="F71" s="31"/>
      <c r="G71" s="31"/>
      <c r="I71" s="61"/>
      <c r="J71" s="62"/>
      <c r="K71" s="62" t="s">
        <v>135</v>
      </c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15">
      <c r="B72" s="30"/>
      <c r="C72" s="31"/>
      <c r="D72" s="31"/>
      <c r="E72" s="31"/>
      <c r="F72" s="31"/>
      <c r="G72" s="31"/>
      <c r="I72" s="61"/>
      <c r="J72" s="62"/>
      <c r="K72" s="62" t="s">
        <v>136</v>
      </c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15">
      <c r="B73" s="30"/>
      <c r="C73" s="31"/>
      <c r="D73" s="31"/>
      <c r="E73" s="31"/>
      <c r="F73" s="31"/>
      <c r="G73" s="31"/>
      <c r="I73" s="61"/>
      <c r="J73" s="62"/>
      <c r="K73" s="62" t="s">
        <v>137</v>
      </c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15">
      <c r="B74" s="30"/>
      <c r="C74" s="31"/>
      <c r="D74" s="31"/>
      <c r="E74" s="31"/>
      <c r="F74" s="31"/>
      <c r="G74" s="31"/>
      <c r="I74" s="61"/>
      <c r="J74" s="62"/>
      <c r="K74" s="62" t="s">
        <v>138</v>
      </c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15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4" thickBot="1" x14ac:dyDescent="0.2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B58:E58"/>
    <mergeCell ref="F55:G55"/>
    <mergeCell ref="F56:G56"/>
    <mergeCell ref="F57:G57"/>
    <mergeCell ref="F58:G58"/>
    <mergeCell ref="B55:E55"/>
    <mergeCell ref="B56:E56"/>
    <mergeCell ref="F70:G70"/>
    <mergeCell ref="F67:G67"/>
    <mergeCell ref="F68:G68"/>
    <mergeCell ref="F69:G69"/>
    <mergeCell ref="F63:G63"/>
    <mergeCell ref="F64:G64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J5:L5"/>
    <mergeCell ref="K6:K9"/>
    <mergeCell ref="I7:I9"/>
    <mergeCell ref="J7:J9"/>
    <mergeCell ref="D8:D9"/>
    <mergeCell ref="E8:E9"/>
    <mergeCell ref="R14:U14"/>
    <mergeCell ref="R6:U9"/>
    <mergeCell ref="P7:P9"/>
    <mergeCell ref="O7:O9"/>
    <mergeCell ref="R12:U12"/>
    <mergeCell ref="R13:U13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F-6 Spreadsheet (C)</vt:lpstr>
    </vt:vector>
  </TitlesOfParts>
  <Company>RPSC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Carol Costanza</cp:lastModifiedBy>
  <cp:lastPrinted>2006-07-02T19:00:34Z</cp:lastPrinted>
  <dcterms:created xsi:type="dcterms:W3CDTF">2004-03-26T21:13:12Z</dcterms:created>
  <dcterms:modified xsi:type="dcterms:W3CDTF">2018-04-09T18:16:31Z</dcterms:modified>
</cp:coreProperties>
</file>