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2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<sst xmlns="http://schemas.openxmlformats.org/spreadsheetml/2006/main" count="404" uniqueCount="162">
  <si>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</si>
  <si>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</si>
  <si>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</si>
  <si>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</si>
  <si>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</si>
  <si>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</si>
  <si>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</si>
  <si>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</si>
  <si>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</si>
  <si>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</si>
  <si>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</si>
  <si>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</si>
  <si>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</si>
  <si>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</si>
  <si>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</si>
  <si>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</si>
  <si>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</si>
  <si>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</si>
  <si>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</si>
  <si>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</si>
  <si>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</si>
  <si>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</si>
  <si>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</si>
  <si>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</si>
  <si>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</si>
  <si>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</si>
  <si>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</si>
  <si>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</si>
  <si>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</si>
  <si>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</si>
  <si>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</si>
  <si>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</si>
  <si>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</si>
  <si>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</si>
  <si>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</si>
  <si>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</si>
  <si>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</si>
  <si>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</si>
  <si>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</si>
  <si>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</si>
  <si>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</si>
  <si>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</si>
  <si>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</si>
  <si>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</si>
  <si>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</si>
  <si>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</si>
  <si>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</si>
  <si>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</si>
  <si>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</si>
  <si>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</si>
  <si>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</si>
  <si>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</si>
  <si>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</si>
  <si>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</si>
  <si>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</si>
  <si>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</si>
  <si>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</si>
  <si>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</si>
  <si>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</si>
  <si>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</si>
  <si>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</si>
  <si>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</si>
  <si>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</si>
  <si>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</si>
  <si>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</si>
  <si>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</si>
  <si>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</si>
  <si>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</si>
  <si>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</si>
  <si>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</si>
  <si>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</si>
  <si>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</si>
  <si>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</si>
  <si>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</si>
  <si>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</si>
  <si>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</si>
  <si>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</si>
  <si>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</si>
  <si>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</si>
  <si>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</si>
  <si>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</si>
  <si>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</si>
  <si>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</si>
  <si>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</si>
  <si>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</si>
  <si>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</si>
  <si>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</si>
  <si>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</si>
  <si>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</si>
  <si>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</si>
  <si>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</si>
  <si>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</si>
  <si>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</si>
  <si>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</si>
  <si>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</si>
  <si>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</si>
  <si>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</si>
  <si>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</si>
  <si>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</si>
  <si>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</si>
  <si>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</si>
  <si>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</si>
  <si>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</si>
  <si>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</si>
  <si>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</si>
  <si>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</si>
  <si>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</si>
  <si>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</si>
  <si>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</si>
  <si>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</si>
  <si>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</si>
  <si>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JANUARY</t>
  </si>
  <si>
    <t xml:space="preserve">T </t>
  </si>
  <si>
    <t>350</t>
  </si>
  <si>
    <t>SGBLSNBR</t>
  </si>
  <si>
    <t>360</t>
  </si>
  <si>
    <t>020</t>
  </si>
  <si>
    <t>ICBLSN</t>
  </si>
  <si>
    <t>250</t>
  </si>
  <si>
    <t>SNBLSN</t>
  </si>
  <si>
    <t xml:space="preserve">Day 3: Peak Wind Gust of 28 kts / 32 mph breaks the previous daily peak wind gust of 24 kts / 28 mph previously set in 1990 </t>
  </si>
  <si>
    <t>280</t>
  </si>
  <si>
    <t xml:space="preserve">IC </t>
  </si>
  <si>
    <t>100</t>
  </si>
  <si>
    <t>SGIC</t>
  </si>
  <si>
    <t>030</t>
  </si>
  <si>
    <t>SGICBLSNFZFG</t>
  </si>
  <si>
    <t>010</t>
  </si>
  <si>
    <t>SGICDRSN</t>
  </si>
  <si>
    <t>SGICBLSNDRSN</t>
  </si>
  <si>
    <t>Day 8: Peak wind gust of 26 kts / 30 mph breaks the previous daily peak wind gust record of 22 kts / 25 mph previously set in 2002</t>
  </si>
  <si>
    <t>SGICBLSN</t>
  </si>
  <si>
    <t>050</t>
  </si>
  <si>
    <t>330</t>
  </si>
  <si>
    <t>ICFZFG</t>
  </si>
  <si>
    <t>340</t>
  </si>
  <si>
    <t>300</t>
  </si>
  <si>
    <t>IC</t>
  </si>
  <si>
    <t>Day 15: The daily record low of 34.6°C  / -30.3°F breaks the previous daily record low of 34.4 °C / 29.9 °F previously set in 1995</t>
  </si>
  <si>
    <t>290</t>
  </si>
  <si>
    <t>SGBLSN</t>
  </si>
  <si>
    <t>BLSNDRSN</t>
  </si>
  <si>
    <t>ICBLSNBR</t>
  </si>
  <si>
    <t>040</t>
  </si>
  <si>
    <t>SGICBLSNBR</t>
  </si>
  <si>
    <t>SGICBLSNVCFG</t>
  </si>
  <si>
    <t>080</t>
  </si>
  <si>
    <t>SGICBRPRFG</t>
  </si>
  <si>
    <t>090</t>
  </si>
  <si>
    <t>110</t>
  </si>
  <si>
    <t>ICPRFG</t>
  </si>
  <si>
    <t>ICDRSN</t>
  </si>
  <si>
    <t>SGBRDRSN</t>
  </si>
  <si>
    <t>170</t>
  </si>
  <si>
    <t>160</t>
  </si>
  <si>
    <t>ICPRFGVCFG</t>
  </si>
  <si>
    <t>120</t>
  </si>
  <si>
    <t>Day 22: The daily high temperature of -17.6°C / +0.3°F breaks the previous daily record high of -19.2°C / -2.6°F previously set in 2019.</t>
  </si>
  <si>
    <t>Day 23: The daily high temperature of -20.5°C / -4.9°F  breaks the previous daily record high of -20.9°C  / -5.6°F previously set in 1967</t>
  </si>
  <si>
    <t>SGDRSN</t>
  </si>
  <si>
    <t>-0.1</t>
  </si>
  <si>
    <t>1.419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</si>
</sst>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2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164" fontId="21" fillId="0" borderId="14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11" activePane="bottomLeft" state="frozen"/>
      <selection pane="bottomLeft" activeCell="N21" sqref="N21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7" t="s">
        <v>0</v>
      </c>
      <c r="C2" s="268"/>
      <c r="D2" s="2"/>
      <c r="E2" s="2"/>
      <c r="F2" s="2"/>
      <c r="G2" s="2"/>
      <c r="H2" s="2"/>
      <c r="I2" s="2"/>
      <c r="J2" s="2"/>
      <c r="K2" s="269" t="s">
        <v>55</v>
      </c>
      <c r="L2" s="270"/>
      <c r="M2" s="270"/>
      <c r="N2" s="271"/>
      <c r="O2" s="3" t="s">
        <v>1</v>
      </c>
      <c r="P2" s="255" t="s">
        <v>99</v>
      </c>
      <c r="Q2" s="255"/>
      <c r="R2" s="255"/>
      <c r="S2" s="255"/>
      <c r="T2" s="255"/>
      <c r="U2" s="255"/>
      <c r="V2" s="255"/>
      <c r="W2" s="255"/>
      <c r="X2" s="255"/>
      <c r="Y2" s="256"/>
    </row>
    <row r="3" spans="2:25" ht="41.25" customHeight="1" thickBot="1" x14ac:dyDescent="0.25">
      <c r="B3" s="261" t="s">
        <v>2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  <c r="O3" s="4"/>
      <c r="P3" s="257"/>
      <c r="Q3" s="257"/>
      <c r="R3" s="257"/>
      <c r="S3" s="257"/>
      <c r="T3" s="257"/>
      <c r="U3" s="257"/>
      <c r="V3" s="257"/>
      <c r="W3" s="257"/>
      <c r="X3" s="257"/>
      <c r="Y3" s="258"/>
    </row>
    <row r="4" spans="2:25" ht="21" customHeight="1" thickBot="1" x14ac:dyDescent="0.25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  <c r="O4" s="5" t="s">
        <v>3</v>
      </c>
      <c r="P4" s="259" t="s">
        <v>111</v>
      </c>
      <c r="Q4" s="259"/>
      <c r="R4" s="259"/>
      <c r="S4" s="259"/>
      <c r="T4" s="259"/>
      <c r="U4" s="259"/>
      <c r="V4" s="6" t="s">
        <v>4</v>
      </c>
      <c r="W4" s="259">
        <v>2022</v>
      </c>
      <c r="X4" s="259"/>
      <c r="Y4" s="260"/>
    </row>
    <row r="5" spans="2:25" ht="30.75" customHeight="1" thickBot="1" x14ac:dyDescent="0.25">
      <c r="B5" s="5" t="s">
        <v>5</v>
      </c>
      <c r="C5" s="7"/>
      <c r="D5" s="284" t="s">
        <v>100</v>
      </c>
      <c r="E5" s="284"/>
      <c r="F5" s="284"/>
      <c r="G5" s="284"/>
      <c r="H5" s="5" t="s">
        <v>6</v>
      </c>
      <c r="I5" s="7"/>
      <c r="J5" s="302" t="s">
        <v>7</v>
      </c>
      <c r="K5" s="302"/>
      <c r="L5" s="303"/>
      <c r="M5" s="5" t="s">
        <v>8</v>
      </c>
      <c r="N5" s="7"/>
      <c r="O5" s="334" t="s">
        <v>110</v>
      </c>
      <c r="P5" s="334"/>
      <c r="Q5" s="334"/>
      <c r="R5" s="334"/>
      <c r="S5" s="158"/>
      <c r="T5" s="5" t="s">
        <v>9</v>
      </c>
      <c r="U5" s="7"/>
      <c r="V5" s="325" t="s">
        <v>87</v>
      </c>
      <c r="W5" s="325"/>
      <c r="X5" s="325"/>
      <c r="Y5" s="326"/>
    </row>
    <row r="6" spans="2:25" s="8" customFormat="1" ht="13.5" customHeight="1" thickBot="1" x14ac:dyDescent="0.25">
      <c r="B6" s="274" t="s">
        <v>85</v>
      </c>
      <c r="C6" s="285" t="s">
        <v>104</v>
      </c>
      <c r="D6" s="286"/>
      <c r="E6" s="286"/>
      <c r="F6" s="286"/>
      <c r="G6" s="286"/>
      <c r="H6" s="287"/>
      <c r="I6" s="282" t="s">
        <v>59</v>
      </c>
      <c r="J6" s="283"/>
      <c r="K6" s="304" t="s">
        <v>10</v>
      </c>
      <c r="L6" s="316" t="s">
        <v>11</v>
      </c>
      <c r="M6" s="320"/>
      <c r="N6" s="321"/>
      <c r="O6" s="316" t="s">
        <v>12</v>
      </c>
      <c r="P6" s="317"/>
      <c r="Q6" s="318" t="s">
        <v>98</v>
      </c>
      <c r="R6" s="295" t="s">
        <v>61</v>
      </c>
      <c r="S6" s="296"/>
      <c r="T6" s="297"/>
      <c r="U6" s="297"/>
      <c r="V6" s="314" t="s">
        <v>62</v>
      </c>
      <c r="W6" s="314" t="s">
        <v>57</v>
      </c>
      <c r="X6" s="314" t="s">
        <v>58</v>
      </c>
      <c r="Y6" s="314" t="s">
        <v>13</v>
      </c>
    </row>
    <row r="7" spans="2:25" s="9" customFormat="1" ht="3.75" customHeight="1" thickBot="1" x14ac:dyDescent="0.25">
      <c r="B7" s="323"/>
      <c r="C7" s="288"/>
      <c r="D7" s="289"/>
      <c r="E7" s="289"/>
      <c r="F7" s="289"/>
      <c r="G7" s="289"/>
      <c r="H7" s="290"/>
      <c r="I7" s="274" t="s">
        <v>14</v>
      </c>
      <c r="J7" s="307" t="s">
        <v>60</v>
      </c>
      <c r="K7" s="305"/>
      <c r="L7" s="272" t="s">
        <v>19</v>
      </c>
      <c r="M7" s="276" t="s">
        <v>20</v>
      </c>
      <c r="N7" s="277"/>
      <c r="O7" s="274" t="s">
        <v>21</v>
      </c>
      <c r="P7" s="274" t="s">
        <v>22</v>
      </c>
      <c r="Q7" s="319"/>
      <c r="R7" s="298"/>
      <c r="S7" s="299"/>
      <c r="T7" s="300"/>
      <c r="U7" s="300"/>
      <c r="V7" s="315"/>
      <c r="W7" s="315"/>
      <c r="X7" s="315"/>
      <c r="Y7" s="315"/>
    </row>
    <row r="8" spans="2:25" ht="25.5" customHeight="1" thickBot="1" x14ac:dyDescent="0.25">
      <c r="B8" s="323"/>
      <c r="C8" s="274" t="s">
        <v>15</v>
      </c>
      <c r="D8" s="274" t="s">
        <v>16</v>
      </c>
      <c r="E8" s="274" t="s">
        <v>17</v>
      </c>
      <c r="F8" s="274" t="s">
        <v>18</v>
      </c>
      <c r="G8" s="280" t="s">
        <v>103</v>
      </c>
      <c r="H8" s="281"/>
      <c r="I8" s="306"/>
      <c r="J8" s="308"/>
      <c r="K8" s="305"/>
      <c r="L8" s="273"/>
      <c r="M8" s="278"/>
      <c r="N8" s="279"/>
      <c r="O8" s="301"/>
      <c r="P8" s="301"/>
      <c r="Q8" s="319"/>
      <c r="R8" s="298"/>
      <c r="S8" s="299"/>
      <c r="T8" s="300"/>
      <c r="U8" s="300"/>
      <c r="V8" s="315"/>
      <c r="W8" s="315"/>
      <c r="X8" s="315"/>
      <c r="Y8" s="315"/>
    </row>
    <row r="9" spans="2:25" s="11" customFormat="1" ht="56.25" customHeight="1" x14ac:dyDescent="0.2">
      <c r="B9" s="323"/>
      <c r="C9" s="275"/>
      <c r="D9" s="275"/>
      <c r="E9" s="275"/>
      <c r="F9" s="275"/>
      <c r="G9" s="159" t="s">
        <v>23</v>
      </c>
      <c r="H9" s="12" t="s">
        <v>24</v>
      </c>
      <c r="I9" s="306"/>
      <c r="J9" s="308"/>
      <c r="K9" s="305"/>
      <c r="L9" s="273"/>
      <c r="M9" s="177" t="s">
        <v>25</v>
      </c>
      <c r="N9" s="13" t="s">
        <v>26</v>
      </c>
      <c r="O9" s="301"/>
      <c r="P9" s="301"/>
      <c r="Q9" s="319"/>
      <c r="R9" s="298"/>
      <c r="S9" s="299"/>
      <c r="T9" s="299"/>
      <c r="U9" s="299"/>
      <c r="V9" s="315"/>
      <c r="W9" s="315"/>
      <c r="X9" s="315"/>
      <c r="Y9" s="315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-22.4</v>
      </c>
      <c r="D11" s="18">
        <v>-26.8</v>
      </c>
      <c r="E11" s="18">
        <v>-25.1</v>
      </c>
      <c r="F11" s="131" t="s">
        <v>81</v>
      </c>
      <c r="G11" s="179" t="s">
        <v>81</v>
      </c>
      <c r="H11" s="132" t="s">
        <v>81</v>
      </c>
      <c r="I11" s="230" t="s">
        <v>112</v>
      </c>
      <c r="J11" s="230" t="s">
        <v>90</v>
      </c>
      <c r="K11" s="225" t="s">
        <v>81</v>
      </c>
      <c r="L11" s="18">
        <v>14.3</v>
      </c>
      <c r="M11" s="17">
        <v>22</v>
      </c>
      <c r="N11" s="233" t="s">
        <v>113</v>
      </c>
      <c r="O11" s="85">
        <v>22.2</v>
      </c>
      <c r="P11" s="238">
        <f t="shared" ref="P11:P41" si="0">IF(O11="","",(O11/24)*100)</f>
        <v>92.5</v>
      </c>
      <c r="Q11" s="204">
        <v>8</v>
      </c>
      <c r="R11" s="251" t="s">
        <v>114</v>
      </c>
      <c r="S11" s="252"/>
      <c r="T11" s="253"/>
      <c r="U11" s="254"/>
      <c r="V11" s="208">
        <v>298</v>
      </c>
      <c r="W11" s="106">
        <v>357.2</v>
      </c>
      <c r="X11" s="107">
        <v>12.2</v>
      </c>
      <c r="Y11" s="69" t="s">
        <v>115</v>
      </c>
    </row>
    <row r="12" spans="2:25" ht="15" customHeight="1" x14ac:dyDescent="0.2">
      <c r="B12" s="19">
        <v>2</v>
      </c>
      <c r="C12" s="20">
        <v>-24.1</v>
      </c>
      <c r="D12" s="20">
        <v>-27.7</v>
      </c>
      <c r="E12" s="20">
        <v>-26.3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12.8</v>
      </c>
      <c r="M12" s="19">
        <v>22</v>
      </c>
      <c r="N12" s="234" t="s">
        <v>116</v>
      </c>
      <c r="O12" s="22">
        <v>24</v>
      </c>
      <c r="P12" s="239">
        <f>IF(O12="","",(O12/24)*100)</f>
        <v>100</v>
      </c>
      <c r="Q12" s="205">
        <v>6</v>
      </c>
      <c r="R12" s="291" t="s">
        <v>117</v>
      </c>
      <c r="S12" s="292"/>
      <c r="T12" s="293"/>
      <c r="U12" s="294"/>
      <c r="V12" s="209">
        <v>267</v>
      </c>
      <c r="W12" s="109">
        <v>34.200000000000003</v>
      </c>
      <c r="X12" s="110">
        <v>10.5</v>
      </c>
      <c r="Y12" s="70" t="s">
        <v>116</v>
      </c>
    </row>
    <row r="13" spans="2:25" ht="15" customHeight="1" x14ac:dyDescent="0.2">
      <c r="B13" s="19">
        <v>3</v>
      </c>
      <c r="C13" s="20">
        <v>-19.600000000000001</v>
      </c>
      <c r="D13" s="20">
        <v>-28.1</v>
      </c>
      <c r="E13" s="20">
        <v>-25.1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12.2</v>
      </c>
      <c r="M13" s="19">
        <v>32</v>
      </c>
      <c r="N13" s="234" t="s">
        <v>118</v>
      </c>
      <c r="O13" s="22">
        <v>16.899999999999999</v>
      </c>
      <c r="P13" s="239">
        <f>IF(O13="","",(O13/24)*100)</f>
        <v>70.416666666666657</v>
      </c>
      <c r="Q13" s="205">
        <v>7</v>
      </c>
      <c r="R13" s="291" t="s">
        <v>119</v>
      </c>
      <c r="S13" s="292"/>
      <c r="T13" s="293"/>
      <c r="U13" s="294"/>
      <c r="V13" s="209">
        <v>254</v>
      </c>
      <c r="W13" s="109">
        <v>257.7</v>
      </c>
      <c r="X13" s="110">
        <v>7.1</v>
      </c>
      <c r="Y13" s="70" t="s">
        <v>118</v>
      </c>
    </row>
    <row r="14" spans="2:25" ht="15" customHeight="1" x14ac:dyDescent="0.2">
      <c r="B14" s="19">
        <v>4</v>
      </c>
      <c r="C14" s="20">
        <v>-27.8</v>
      </c>
      <c r="D14" s="20">
        <v>-31.9</v>
      </c>
      <c r="E14" s="20">
        <v>-30.2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3.4</v>
      </c>
      <c r="M14" s="19">
        <v>9</v>
      </c>
      <c r="N14" s="234" t="s">
        <v>121</v>
      </c>
      <c r="O14" s="22">
        <v>24</v>
      </c>
      <c r="P14" s="239">
        <f t="shared" si="0"/>
        <v>100</v>
      </c>
      <c r="Q14" s="205">
        <v>4</v>
      </c>
      <c r="R14" s="291" t="s">
        <v>122</v>
      </c>
      <c r="S14" s="292"/>
      <c r="T14" s="293"/>
      <c r="U14" s="294"/>
      <c r="V14" s="209">
        <v>71</v>
      </c>
      <c r="W14" s="109">
        <v>122.2</v>
      </c>
      <c r="X14" s="110">
        <v>0.1</v>
      </c>
      <c r="Y14" s="70" t="s">
        <v>123</v>
      </c>
    </row>
    <row r="15" spans="2:25" ht="15" customHeight="1" thickBot="1" x14ac:dyDescent="0.25">
      <c r="B15" s="82">
        <v>5</v>
      </c>
      <c r="C15" s="24">
        <v>-28</v>
      </c>
      <c r="D15" s="24">
        <v>-31.8</v>
      </c>
      <c r="E15" s="24">
        <v>-30.1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5.7</v>
      </c>
      <c r="M15" s="82">
        <v>8</v>
      </c>
      <c r="N15" s="235" t="s">
        <v>113</v>
      </c>
      <c r="O15" s="23">
        <v>20.9</v>
      </c>
      <c r="P15" s="240">
        <f t="shared" si="0"/>
        <v>87.083333333333329</v>
      </c>
      <c r="Q15" s="206">
        <v>3</v>
      </c>
      <c r="R15" s="247" t="s">
        <v>124</v>
      </c>
      <c r="S15" s="248"/>
      <c r="T15" s="249"/>
      <c r="U15" s="250"/>
      <c r="V15" s="210">
        <v>118</v>
      </c>
      <c r="W15" s="111">
        <v>62.2</v>
      </c>
      <c r="X15" s="112">
        <v>3.6</v>
      </c>
      <c r="Y15" s="83" t="s">
        <v>123</v>
      </c>
    </row>
    <row r="16" spans="2:25" ht="15" customHeight="1" x14ac:dyDescent="0.2">
      <c r="B16" s="80">
        <v>6</v>
      </c>
      <c r="C16" s="79">
        <v>-28.8</v>
      </c>
      <c r="D16" s="79">
        <v>-30.9</v>
      </c>
      <c r="E16" s="79">
        <v>-29.9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6.1</v>
      </c>
      <c r="M16" s="17">
        <v>14</v>
      </c>
      <c r="N16" s="236" t="s">
        <v>125</v>
      </c>
      <c r="O16" s="85">
        <v>11.3</v>
      </c>
      <c r="P16" s="238">
        <f t="shared" si="0"/>
        <v>47.083333333333336</v>
      </c>
      <c r="Q16" s="207">
        <v>6</v>
      </c>
      <c r="R16" s="251" t="s">
        <v>126</v>
      </c>
      <c r="S16" s="252"/>
      <c r="T16" s="253"/>
      <c r="U16" s="254"/>
      <c r="V16" s="208">
        <v>128</v>
      </c>
      <c r="W16" s="106">
        <v>22.8</v>
      </c>
      <c r="X16" s="113">
        <v>4.7</v>
      </c>
      <c r="Y16" s="81" t="s">
        <v>127</v>
      </c>
    </row>
    <row r="17" spans="2:25" ht="15" customHeight="1" x14ac:dyDescent="0.2">
      <c r="B17" s="19">
        <v>7</v>
      </c>
      <c r="C17" s="20">
        <v>-27.6</v>
      </c>
      <c r="D17" s="20">
        <v>-29.9</v>
      </c>
      <c r="E17" s="20">
        <v>-28.5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12.5</v>
      </c>
      <c r="M17" s="19">
        <v>21</v>
      </c>
      <c r="N17" s="234" t="s">
        <v>115</v>
      </c>
      <c r="O17" s="22">
        <v>11.5</v>
      </c>
      <c r="P17" s="239">
        <v>48</v>
      </c>
      <c r="Q17" s="205">
        <v>7</v>
      </c>
      <c r="R17" s="291" t="s">
        <v>128</v>
      </c>
      <c r="S17" s="292"/>
      <c r="T17" s="293"/>
      <c r="U17" s="294"/>
      <c r="V17" s="209">
        <v>260</v>
      </c>
      <c r="W17" s="109">
        <v>20.3</v>
      </c>
      <c r="X17" s="110">
        <v>10.6</v>
      </c>
      <c r="Y17" s="70" t="s">
        <v>125</v>
      </c>
    </row>
    <row r="18" spans="2:25" ht="15" customHeight="1" x14ac:dyDescent="0.2">
      <c r="B18" s="19">
        <v>8</v>
      </c>
      <c r="C18" s="20">
        <v>-27.7</v>
      </c>
      <c r="D18" s="20">
        <v>-29.1</v>
      </c>
      <c r="E18" s="20">
        <v>-28.4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18.100000000000001</v>
      </c>
      <c r="M18" s="19">
        <v>30</v>
      </c>
      <c r="N18" s="234" t="s">
        <v>127</v>
      </c>
      <c r="O18" s="22">
        <v>21.5</v>
      </c>
      <c r="P18" s="239">
        <f t="shared" si="0"/>
        <v>89.583333333333343</v>
      </c>
      <c r="Q18" s="205">
        <v>8</v>
      </c>
      <c r="R18" s="291" t="s">
        <v>129</v>
      </c>
      <c r="S18" s="292"/>
      <c r="T18" s="293"/>
      <c r="U18" s="294"/>
      <c r="V18" s="209">
        <v>377</v>
      </c>
      <c r="W18" s="109">
        <v>15</v>
      </c>
      <c r="X18" s="110">
        <v>15.6</v>
      </c>
      <c r="Y18" s="70" t="s">
        <v>127</v>
      </c>
    </row>
    <row r="19" spans="2:25" ht="15" customHeight="1" x14ac:dyDescent="0.2">
      <c r="B19" s="19">
        <v>9</v>
      </c>
      <c r="C19" s="20">
        <v>-22.9</v>
      </c>
      <c r="D19" s="20">
        <v>-28.5</v>
      </c>
      <c r="E19" s="20">
        <v>-25.1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17</v>
      </c>
      <c r="M19" s="19">
        <v>26</v>
      </c>
      <c r="N19" s="234" t="s">
        <v>127</v>
      </c>
      <c r="O19" s="22">
        <v>18.100000000000001</v>
      </c>
      <c r="P19" s="239">
        <f t="shared" si="0"/>
        <v>75.416666666666671</v>
      </c>
      <c r="Q19" s="205">
        <v>7</v>
      </c>
      <c r="R19" s="291" t="s">
        <v>117</v>
      </c>
      <c r="S19" s="292"/>
      <c r="T19" s="293"/>
      <c r="U19" s="294"/>
      <c r="V19" s="209">
        <v>340</v>
      </c>
      <c r="W19" s="109">
        <v>355</v>
      </c>
      <c r="X19" s="110">
        <v>14.6</v>
      </c>
      <c r="Y19" s="70" t="s">
        <v>113</v>
      </c>
    </row>
    <row r="20" spans="2:25" ht="15" customHeight="1" thickBot="1" x14ac:dyDescent="0.25">
      <c r="B20" s="82">
        <v>10</v>
      </c>
      <c r="C20" s="24">
        <v>-23.2</v>
      </c>
      <c r="D20" s="24">
        <v>-28.2</v>
      </c>
      <c r="E20" s="24">
        <v>-25.4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11</v>
      </c>
      <c r="M20" s="82">
        <v>20</v>
      </c>
      <c r="N20" s="235" t="s">
        <v>113</v>
      </c>
      <c r="O20" s="23">
        <v>16.399999999999999</v>
      </c>
      <c r="P20" s="240">
        <f t="shared" si="0"/>
        <v>68.333333333333329</v>
      </c>
      <c r="Q20" s="206">
        <v>7</v>
      </c>
      <c r="R20" s="247" t="s">
        <v>131</v>
      </c>
      <c r="S20" s="248"/>
      <c r="T20" s="249"/>
      <c r="U20" s="250"/>
      <c r="V20" s="211">
        <v>239</v>
      </c>
      <c r="W20" s="111">
        <v>356.6</v>
      </c>
      <c r="X20" s="112">
        <v>9.6</v>
      </c>
      <c r="Y20" s="83" t="s">
        <v>115</v>
      </c>
    </row>
    <row r="21" spans="2:25" ht="15" customHeight="1" x14ac:dyDescent="0.2">
      <c r="B21" s="80">
        <v>11</v>
      </c>
      <c r="C21" s="79">
        <v>-22.6</v>
      </c>
      <c r="D21" s="79">
        <v>-25.9</v>
      </c>
      <c r="E21" s="79">
        <v>-24.1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15.6</v>
      </c>
      <c r="M21" s="17">
        <v>24</v>
      </c>
      <c r="N21" s="236" t="s">
        <v>113</v>
      </c>
      <c r="O21" s="85">
        <v>6.4</v>
      </c>
      <c r="P21" s="238">
        <f t="shared" si="0"/>
        <v>26.666666666666668</v>
      </c>
      <c r="Q21" s="207">
        <v>8</v>
      </c>
      <c r="R21" s="251" t="s">
        <v>126</v>
      </c>
      <c r="S21" s="252"/>
      <c r="T21" s="253"/>
      <c r="U21" s="254"/>
      <c r="V21" s="208">
        <v>326</v>
      </c>
      <c r="W21" s="106">
        <v>350.9</v>
      </c>
      <c r="X21" s="113">
        <v>13.4</v>
      </c>
      <c r="Y21" s="81" t="s">
        <v>113</v>
      </c>
    </row>
    <row r="22" spans="2:25" ht="15" customHeight="1" x14ac:dyDescent="0.2">
      <c r="B22" s="19">
        <v>12</v>
      </c>
      <c r="C22" s="20">
        <v>-23.4</v>
      </c>
      <c r="D22" s="20">
        <v>-29.9</v>
      </c>
      <c r="E22" s="20">
        <v>-26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8.5</v>
      </c>
      <c r="M22" s="19">
        <v>22</v>
      </c>
      <c r="N22" s="234" t="s">
        <v>115</v>
      </c>
      <c r="O22" s="22">
        <v>22.3</v>
      </c>
      <c r="P22" s="239">
        <f t="shared" si="0"/>
        <v>92.916666666666671</v>
      </c>
      <c r="Q22" s="205">
        <v>7</v>
      </c>
      <c r="R22" s="291" t="s">
        <v>126</v>
      </c>
      <c r="S22" s="292"/>
      <c r="T22" s="293"/>
      <c r="U22" s="294"/>
      <c r="V22" s="209">
        <v>177</v>
      </c>
      <c r="W22" s="109">
        <v>357.4</v>
      </c>
      <c r="X22" s="110">
        <v>4.5</v>
      </c>
      <c r="Y22" s="70" t="s">
        <v>113</v>
      </c>
    </row>
    <row r="23" spans="2:25" ht="15" customHeight="1" x14ac:dyDescent="0.2">
      <c r="B23" s="19">
        <v>13</v>
      </c>
      <c r="C23" s="20">
        <v>-27.2</v>
      </c>
      <c r="D23" s="20">
        <v>-30.3</v>
      </c>
      <c r="E23" s="20">
        <v>-28.7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5.4</v>
      </c>
      <c r="M23" s="19">
        <v>14</v>
      </c>
      <c r="N23" s="234" t="s">
        <v>116</v>
      </c>
      <c r="O23" s="22">
        <v>20.7</v>
      </c>
      <c r="P23" s="239">
        <f t="shared" si="0"/>
        <v>86.25</v>
      </c>
      <c r="Q23" s="205">
        <v>7</v>
      </c>
      <c r="R23" s="291" t="s">
        <v>124</v>
      </c>
      <c r="S23" s="292"/>
      <c r="T23" s="293"/>
      <c r="U23" s="294"/>
      <c r="V23" s="209">
        <v>112</v>
      </c>
      <c r="W23" s="109">
        <v>42.4</v>
      </c>
      <c r="X23" s="110">
        <v>4.3</v>
      </c>
      <c r="Y23" s="70" t="s">
        <v>132</v>
      </c>
    </row>
    <row r="24" spans="2:25" ht="15" customHeight="1" x14ac:dyDescent="0.2">
      <c r="B24" s="19">
        <v>14</v>
      </c>
      <c r="C24" s="20">
        <v>-27.1</v>
      </c>
      <c r="D24" s="20">
        <v>-31.9</v>
      </c>
      <c r="E24" s="20">
        <v>-30.2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8.3000000000000007</v>
      </c>
      <c r="M24" s="19">
        <v>20</v>
      </c>
      <c r="N24" s="234" t="s">
        <v>133</v>
      </c>
      <c r="O24" s="22">
        <v>17.2</v>
      </c>
      <c r="P24" s="239">
        <f t="shared" si="0"/>
        <v>71.666666666666671</v>
      </c>
      <c r="Q24" s="205">
        <v>7</v>
      </c>
      <c r="R24" s="291" t="s">
        <v>134</v>
      </c>
      <c r="S24" s="292"/>
      <c r="T24" s="293"/>
      <c r="U24" s="294"/>
      <c r="V24" s="209">
        <v>173</v>
      </c>
      <c r="W24" s="109">
        <v>355.8</v>
      </c>
      <c r="X24" s="110">
        <v>5.6</v>
      </c>
      <c r="Y24" s="70" t="s">
        <v>135</v>
      </c>
    </row>
    <row r="25" spans="2:25" ht="15" customHeight="1" thickBot="1" x14ac:dyDescent="0.25">
      <c r="B25" s="82">
        <v>15</v>
      </c>
      <c r="C25" s="24">
        <v>-26.5</v>
      </c>
      <c r="D25" s="245">
        <v>-34.6</v>
      </c>
      <c r="E25" s="24">
        <v>-31.2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8.1</v>
      </c>
      <c r="M25" s="82">
        <v>22</v>
      </c>
      <c r="N25" s="235" t="s">
        <v>136</v>
      </c>
      <c r="O25" s="23">
        <v>19.7</v>
      </c>
      <c r="P25" s="240">
        <f t="shared" si="0"/>
        <v>82.083333333333329</v>
      </c>
      <c r="Q25" s="206">
        <v>5</v>
      </c>
      <c r="R25" s="247" t="s">
        <v>137</v>
      </c>
      <c r="S25" s="248"/>
      <c r="T25" s="249"/>
      <c r="U25" s="250"/>
      <c r="V25" s="211">
        <v>168</v>
      </c>
      <c r="W25" s="111">
        <v>321.7</v>
      </c>
      <c r="X25" s="112">
        <v>1</v>
      </c>
      <c r="Y25" s="83" t="s">
        <v>136</v>
      </c>
    </row>
    <row r="26" spans="2:25" ht="15" customHeight="1" x14ac:dyDescent="0.2">
      <c r="B26" s="80">
        <v>16</v>
      </c>
      <c r="C26" s="79">
        <v>-26.5</v>
      </c>
      <c r="D26" s="79">
        <v>-30.5</v>
      </c>
      <c r="E26" s="79">
        <v>-28.2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11.4</v>
      </c>
      <c r="M26" s="17">
        <v>22</v>
      </c>
      <c r="N26" s="236" t="s">
        <v>139</v>
      </c>
      <c r="O26" s="85">
        <v>4.8</v>
      </c>
      <c r="P26" s="238">
        <f t="shared" si="0"/>
        <v>20</v>
      </c>
      <c r="Q26" s="207">
        <v>7</v>
      </c>
      <c r="R26" s="251" t="s">
        <v>140</v>
      </c>
      <c r="S26" s="252"/>
      <c r="T26" s="253"/>
      <c r="U26" s="254"/>
      <c r="V26" s="208">
        <v>238</v>
      </c>
      <c r="W26" s="106">
        <v>286.89999999999998</v>
      </c>
      <c r="X26" s="113">
        <v>10.1</v>
      </c>
      <c r="Y26" s="81" t="s">
        <v>139</v>
      </c>
    </row>
    <row r="27" spans="2:25" ht="15" customHeight="1" x14ac:dyDescent="0.2">
      <c r="B27" s="19">
        <v>17</v>
      </c>
      <c r="C27" s="20">
        <v>-28.6</v>
      </c>
      <c r="D27" s="20">
        <v>-31.4</v>
      </c>
      <c r="E27" s="20">
        <v>-29.9</v>
      </c>
      <c r="F27" s="133" t="s">
        <v>81</v>
      </c>
      <c r="G27" s="178" t="s">
        <v>81</v>
      </c>
      <c r="H27" s="134" t="s">
        <v>81</v>
      </c>
      <c r="I27" s="86">
        <v>0</v>
      </c>
      <c r="J27" s="86">
        <v>0</v>
      </c>
      <c r="K27" s="226" t="s">
        <v>81</v>
      </c>
      <c r="L27" s="20">
        <v>8.6</v>
      </c>
      <c r="M27" s="19">
        <v>16</v>
      </c>
      <c r="N27" s="234" t="s">
        <v>116</v>
      </c>
      <c r="O27" s="22">
        <v>24</v>
      </c>
      <c r="P27" s="239">
        <f t="shared" si="0"/>
        <v>100</v>
      </c>
      <c r="Q27" s="205">
        <v>2</v>
      </c>
      <c r="R27" s="291"/>
      <c r="S27" s="292"/>
      <c r="T27" s="293"/>
      <c r="U27" s="294"/>
      <c r="V27" s="209">
        <v>179</v>
      </c>
      <c r="W27" s="109">
        <v>24.9</v>
      </c>
      <c r="X27" s="110">
        <v>7.3</v>
      </c>
      <c r="Y27" s="70" t="s">
        <v>127</v>
      </c>
    </row>
    <row r="28" spans="2:25" ht="15" customHeight="1" x14ac:dyDescent="0.2">
      <c r="B28" s="19">
        <v>18</v>
      </c>
      <c r="C28" s="20">
        <v>-26.3</v>
      </c>
      <c r="D28" s="20">
        <v>-30.4</v>
      </c>
      <c r="E28" s="20">
        <v>-28.8</v>
      </c>
      <c r="F28" s="133" t="s">
        <v>81</v>
      </c>
      <c r="G28" s="178" t="s">
        <v>81</v>
      </c>
      <c r="H28" s="134" t="s">
        <v>81</v>
      </c>
      <c r="I28" s="86">
        <v>0</v>
      </c>
      <c r="J28" s="86">
        <v>0</v>
      </c>
      <c r="K28" s="226" t="s">
        <v>81</v>
      </c>
      <c r="L28" s="20">
        <v>13.2</v>
      </c>
      <c r="M28" s="19">
        <v>25</v>
      </c>
      <c r="N28" s="234" t="s">
        <v>125</v>
      </c>
      <c r="O28" s="22">
        <v>22.7</v>
      </c>
      <c r="P28" s="239">
        <f t="shared" si="0"/>
        <v>94.583333333333329</v>
      </c>
      <c r="Q28" s="205">
        <v>1</v>
      </c>
      <c r="R28" s="291" t="s">
        <v>141</v>
      </c>
      <c r="S28" s="292"/>
      <c r="T28" s="293"/>
      <c r="U28" s="294"/>
      <c r="V28" s="209">
        <v>275</v>
      </c>
      <c r="W28" s="109">
        <v>51.4</v>
      </c>
      <c r="X28" s="110">
        <v>11.4</v>
      </c>
      <c r="Y28" s="70" t="s">
        <v>132</v>
      </c>
    </row>
    <row r="29" spans="2:25" ht="15" customHeight="1" x14ac:dyDescent="0.2">
      <c r="B29" s="19">
        <v>19</v>
      </c>
      <c r="C29" s="20">
        <v>-21.8</v>
      </c>
      <c r="D29" s="20">
        <v>-26.6</v>
      </c>
      <c r="E29" s="20">
        <v>-24.8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17.5</v>
      </c>
      <c r="M29" s="19">
        <v>29</v>
      </c>
      <c r="N29" s="234" t="s">
        <v>113</v>
      </c>
      <c r="O29" s="203">
        <v>17.2</v>
      </c>
      <c r="P29" s="241">
        <f t="shared" si="0"/>
        <v>71.666666666666671</v>
      </c>
      <c r="Q29" s="205">
        <v>5</v>
      </c>
      <c r="R29" s="291" t="s">
        <v>142</v>
      </c>
      <c r="S29" s="292"/>
      <c r="T29" s="293"/>
      <c r="U29" s="294"/>
      <c r="V29" s="209">
        <v>365</v>
      </c>
      <c r="W29" s="109">
        <v>7.6</v>
      </c>
      <c r="X29" s="110">
        <v>12.6</v>
      </c>
      <c r="Y29" s="70" t="s">
        <v>143</v>
      </c>
    </row>
    <row r="30" spans="2:25" ht="15" customHeight="1" thickBot="1" x14ac:dyDescent="0.25">
      <c r="B30" s="82">
        <v>20</v>
      </c>
      <c r="C30" s="24">
        <v>-20.8</v>
      </c>
      <c r="D30" s="24">
        <v>-27.4</v>
      </c>
      <c r="E30" s="24">
        <v>-24.6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16.600000000000001</v>
      </c>
      <c r="M30" s="82">
        <v>25</v>
      </c>
      <c r="N30" s="235" t="s">
        <v>113</v>
      </c>
      <c r="O30" s="23">
        <v>11.9</v>
      </c>
      <c r="P30" s="240">
        <f t="shared" si="0"/>
        <v>49.583333333333336</v>
      </c>
      <c r="Q30" s="206">
        <v>7</v>
      </c>
      <c r="R30" s="247" t="s">
        <v>144</v>
      </c>
      <c r="S30" s="248"/>
      <c r="T30" s="249"/>
      <c r="U30" s="250"/>
      <c r="V30" s="211">
        <v>347</v>
      </c>
      <c r="W30" s="111">
        <v>4.5</v>
      </c>
      <c r="X30" s="112">
        <v>13</v>
      </c>
      <c r="Y30" s="83" t="s">
        <v>113</v>
      </c>
    </row>
    <row r="31" spans="2:25" ht="15" customHeight="1" x14ac:dyDescent="0.2">
      <c r="B31" s="80">
        <v>21</v>
      </c>
      <c r="C31" s="79">
        <v>-18.3</v>
      </c>
      <c r="D31" s="79">
        <v>-24.4</v>
      </c>
      <c r="E31" s="79">
        <v>-20.6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14.9</v>
      </c>
      <c r="M31" s="17">
        <v>26</v>
      </c>
      <c r="N31" s="236" t="s">
        <v>136</v>
      </c>
      <c r="O31" s="85">
        <v>10.4</v>
      </c>
      <c r="P31" s="238">
        <f t="shared" si="0"/>
        <v>43.333333333333336</v>
      </c>
      <c r="Q31" s="207">
        <v>7</v>
      </c>
      <c r="R31" s="251" t="s">
        <v>145</v>
      </c>
      <c r="S31" s="252"/>
      <c r="T31" s="253"/>
      <c r="U31" s="254"/>
      <c r="V31" s="208">
        <v>311</v>
      </c>
      <c r="W31" s="106">
        <v>322.5</v>
      </c>
      <c r="X31" s="113">
        <v>10.6</v>
      </c>
      <c r="Y31" s="81" t="s">
        <v>139</v>
      </c>
    </row>
    <row r="32" spans="2:25" ht="15" customHeight="1" x14ac:dyDescent="0.2">
      <c r="B32" s="19">
        <v>22</v>
      </c>
      <c r="C32" s="246">
        <v>-17.600000000000001</v>
      </c>
      <c r="D32" s="20">
        <v>-23.5</v>
      </c>
      <c r="E32" s="20">
        <v>-19.7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13.7</v>
      </c>
      <c r="M32" s="19">
        <v>26</v>
      </c>
      <c r="N32" s="234" t="s">
        <v>115</v>
      </c>
      <c r="O32" s="22">
        <v>5.6</v>
      </c>
      <c r="P32" s="239">
        <f t="shared" si="0"/>
        <v>23.333333333333332</v>
      </c>
      <c r="Q32" s="205">
        <v>8</v>
      </c>
      <c r="R32" s="291" t="s">
        <v>145</v>
      </c>
      <c r="S32" s="292"/>
      <c r="T32" s="293"/>
      <c r="U32" s="294"/>
      <c r="V32" s="209">
        <v>285</v>
      </c>
      <c r="W32" s="109">
        <v>325.8</v>
      </c>
      <c r="X32" s="110">
        <v>10.4</v>
      </c>
      <c r="Y32" s="70" t="s">
        <v>136</v>
      </c>
    </row>
    <row r="33" spans="2:26" ht="15" customHeight="1" x14ac:dyDescent="0.2">
      <c r="B33" s="19">
        <v>23</v>
      </c>
      <c r="C33" s="246">
        <v>-20.5</v>
      </c>
      <c r="D33" s="20">
        <v>-27.9</v>
      </c>
      <c r="E33" s="20">
        <v>-26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8.5</v>
      </c>
      <c r="M33" s="19">
        <v>16</v>
      </c>
      <c r="N33" s="234" t="s">
        <v>146</v>
      </c>
      <c r="O33" s="22">
        <v>23.5</v>
      </c>
      <c r="P33" s="239">
        <f t="shared" si="0"/>
        <v>97.916666666666657</v>
      </c>
      <c r="Q33" s="205">
        <v>6</v>
      </c>
      <c r="R33" s="291" t="s">
        <v>147</v>
      </c>
      <c r="S33" s="292"/>
      <c r="T33" s="293"/>
      <c r="U33" s="294"/>
      <c r="V33" s="209">
        <v>177</v>
      </c>
      <c r="W33" s="109">
        <v>81.3</v>
      </c>
      <c r="X33" s="110">
        <v>6.5</v>
      </c>
      <c r="Y33" s="70" t="s">
        <v>148</v>
      </c>
    </row>
    <row r="34" spans="2:26" ht="15" customHeight="1" x14ac:dyDescent="0.2">
      <c r="B34" s="19">
        <v>24</v>
      </c>
      <c r="C34" s="20">
        <v>-24.4</v>
      </c>
      <c r="D34" s="20">
        <v>-30.9</v>
      </c>
      <c r="E34" s="20">
        <v>-28.5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8.6</v>
      </c>
      <c r="M34" s="19">
        <v>15</v>
      </c>
      <c r="N34" s="234" t="s">
        <v>149</v>
      </c>
      <c r="O34" s="22">
        <v>24</v>
      </c>
      <c r="P34" s="239">
        <f t="shared" si="0"/>
        <v>100</v>
      </c>
      <c r="Q34" s="205">
        <v>2</v>
      </c>
      <c r="R34" s="291" t="s">
        <v>150</v>
      </c>
      <c r="S34" s="292"/>
      <c r="T34" s="293"/>
      <c r="U34" s="294"/>
      <c r="V34" s="209">
        <v>179</v>
      </c>
      <c r="W34" s="109">
        <v>109.8</v>
      </c>
      <c r="X34" s="110">
        <v>7.3</v>
      </c>
      <c r="Y34" s="70" t="s">
        <v>123</v>
      </c>
    </row>
    <row r="35" spans="2:26" ht="15" customHeight="1" thickBot="1" x14ac:dyDescent="0.25">
      <c r="B35" s="82">
        <v>25</v>
      </c>
      <c r="C35" s="24">
        <v>-27.2</v>
      </c>
      <c r="D35" s="24">
        <v>-29.9</v>
      </c>
      <c r="E35" s="24">
        <v>-28.8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10.9</v>
      </c>
      <c r="M35" s="82">
        <v>21</v>
      </c>
      <c r="N35" s="235" t="s">
        <v>143</v>
      </c>
      <c r="O35" s="23">
        <v>23.5</v>
      </c>
      <c r="P35" s="240">
        <f t="shared" si="0"/>
        <v>97.916666666666657</v>
      </c>
      <c r="Q35" s="206">
        <v>4</v>
      </c>
      <c r="R35" s="247" t="s">
        <v>151</v>
      </c>
      <c r="S35" s="248"/>
      <c r="T35" s="249"/>
      <c r="U35" s="250"/>
      <c r="V35" s="211">
        <v>228</v>
      </c>
      <c r="W35" s="111">
        <v>41.9</v>
      </c>
      <c r="X35" s="112">
        <v>9.4</v>
      </c>
      <c r="Y35" s="83" t="s">
        <v>143</v>
      </c>
    </row>
    <row r="36" spans="2:26" ht="15" customHeight="1" x14ac:dyDescent="0.2">
      <c r="B36" s="80">
        <v>26</v>
      </c>
      <c r="C36" s="79">
        <v>-28.2</v>
      </c>
      <c r="D36" s="79">
        <v>-32.200000000000003</v>
      </c>
      <c r="E36" s="79">
        <v>-29.9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8.6999999999999993</v>
      </c>
      <c r="M36" s="17">
        <v>22</v>
      </c>
      <c r="N36" s="236" t="s">
        <v>143</v>
      </c>
      <c r="O36" s="85">
        <v>17.8</v>
      </c>
      <c r="P36" s="242">
        <f t="shared" si="0"/>
        <v>74.166666666666671</v>
      </c>
      <c r="Q36" s="87">
        <v>7</v>
      </c>
      <c r="R36" s="337" t="s">
        <v>152</v>
      </c>
      <c r="S36" s="338"/>
      <c r="T36" s="339"/>
      <c r="U36" s="340"/>
      <c r="V36" s="105">
        <v>181</v>
      </c>
      <c r="W36" s="114">
        <v>39.6</v>
      </c>
      <c r="X36" s="113">
        <v>6.4</v>
      </c>
      <c r="Y36" s="81" t="s">
        <v>125</v>
      </c>
    </row>
    <row r="37" spans="2:26" ht="15" customHeight="1" x14ac:dyDescent="0.2">
      <c r="B37" s="19">
        <v>27</v>
      </c>
      <c r="C37" s="20">
        <v>-29.9</v>
      </c>
      <c r="D37" s="20">
        <v>-35</v>
      </c>
      <c r="E37" s="20">
        <v>-33.5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10.4</v>
      </c>
      <c r="M37" s="19">
        <v>16</v>
      </c>
      <c r="N37" s="234" t="s">
        <v>153</v>
      </c>
      <c r="O37" s="201">
        <v>23.3</v>
      </c>
      <c r="P37" s="239">
        <f t="shared" si="0"/>
        <v>97.083333333333329</v>
      </c>
      <c r="Q37" s="86">
        <v>3</v>
      </c>
      <c r="R37" s="341" t="s">
        <v>124</v>
      </c>
      <c r="S37" s="342"/>
      <c r="T37" s="343"/>
      <c r="U37" s="344"/>
      <c r="V37" s="108">
        <v>216</v>
      </c>
      <c r="W37" s="109">
        <v>160.69999999999999</v>
      </c>
      <c r="X37" s="110">
        <v>8.6999999999999993</v>
      </c>
      <c r="Y37" s="70" t="s">
        <v>154</v>
      </c>
    </row>
    <row r="38" spans="2:26" ht="15" customHeight="1" x14ac:dyDescent="0.2">
      <c r="B38" s="19">
        <v>28</v>
      </c>
      <c r="C38" s="20">
        <v>-32.299999999999997</v>
      </c>
      <c r="D38" s="20">
        <v>-35.6</v>
      </c>
      <c r="E38" s="20">
        <v>-34.4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12.1</v>
      </c>
      <c r="M38" s="19">
        <v>17</v>
      </c>
      <c r="N38" s="234" t="s">
        <v>123</v>
      </c>
      <c r="O38" s="22">
        <v>22.7</v>
      </c>
      <c r="P38" s="239">
        <f t="shared" si="0"/>
        <v>94.583333333333329</v>
      </c>
      <c r="Q38" s="86">
        <v>3</v>
      </c>
      <c r="R38" s="341" t="s">
        <v>155</v>
      </c>
      <c r="S38" s="342"/>
      <c r="T38" s="343"/>
      <c r="U38" s="344"/>
      <c r="V38" s="108">
        <v>242</v>
      </c>
      <c r="W38" s="109">
        <v>127</v>
      </c>
      <c r="X38" s="110">
        <v>10.199999999999999</v>
      </c>
      <c r="Y38" s="70" t="s">
        <v>156</v>
      </c>
    </row>
    <row r="39" spans="2:26" ht="15" customHeight="1" x14ac:dyDescent="0.2">
      <c r="B39" s="19">
        <v>29</v>
      </c>
      <c r="C39" s="20">
        <v>-31.7</v>
      </c>
      <c r="D39" s="20">
        <v>-35</v>
      </c>
      <c r="E39" s="20">
        <v>-33.5</v>
      </c>
      <c r="F39" s="133" t="s">
        <v>81</v>
      </c>
      <c r="G39" s="178" t="s">
        <v>81</v>
      </c>
      <c r="H39" s="134" t="s">
        <v>81</v>
      </c>
      <c r="I39" s="86">
        <v>0</v>
      </c>
      <c r="J39" s="86">
        <v>0</v>
      </c>
      <c r="K39" s="226" t="s">
        <v>81</v>
      </c>
      <c r="L39" s="20">
        <v>10.9</v>
      </c>
      <c r="M39" s="19">
        <v>17</v>
      </c>
      <c r="N39" s="234" t="s">
        <v>149</v>
      </c>
      <c r="O39" s="22">
        <v>24</v>
      </c>
      <c r="P39" s="239">
        <f t="shared" si="0"/>
        <v>100</v>
      </c>
      <c r="Q39" s="86">
        <v>0</v>
      </c>
      <c r="R39" s="341"/>
      <c r="S39" s="342"/>
      <c r="T39" s="343"/>
      <c r="U39" s="344"/>
      <c r="V39" s="108">
        <v>237</v>
      </c>
      <c r="W39" s="109">
        <v>101.7</v>
      </c>
      <c r="X39" s="110">
        <v>9.1</v>
      </c>
      <c r="Y39" s="70" t="s">
        <v>123</v>
      </c>
    </row>
    <row r="40" spans="2:26" ht="15" customHeight="1" x14ac:dyDescent="0.2">
      <c r="B40" s="19">
        <v>30</v>
      </c>
      <c r="C40" s="20">
        <v>-31.3</v>
      </c>
      <c r="D40" s="20">
        <v>-34.9</v>
      </c>
      <c r="E40" s="20">
        <v>-33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9.6999999999999993</v>
      </c>
      <c r="M40" s="19">
        <v>16</v>
      </c>
      <c r="N40" s="234" t="s">
        <v>113</v>
      </c>
      <c r="O40" s="22">
        <v>18</v>
      </c>
      <c r="P40" s="239">
        <f t="shared" si="0"/>
        <v>75</v>
      </c>
      <c r="Q40" s="86">
        <v>6</v>
      </c>
      <c r="R40" s="341" t="s">
        <v>159</v>
      </c>
      <c r="S40" s="342"/>
      <c r="T40" s="343"/>
      <c r="U40" s="344"/>
      <c r="V40" s="108">
        <v>203</v>
      </c>
      <c r="W40" s="109">
        <v>353.2</v>
      </c>
      <c r="X40" s="110">
        <v>8.1999999999999993</v>
      </c>
      <c r="Y40" s="70" t="s">
        <v>113</v>
      </c>
    </row>
    <row r="41" spans="2:26" ht="15" customHeight="1" thickBot="1" x14ac:dyDescent="0.25">
      <c r="B41" s="125">
        <v>31</v>
      </c>
      <c r="C41" s="126">
        <v>-31.1</v>
      </c>
      <c r="D41" s="126">
        <v>-33.299999999999997</v>
      </c>
      <c r="E41" s="126">
        <v>-32.299999999999997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12.1</v>
      </c>
      <c r="M41" s="237">
        <v>21</v>
      </c>
      <c r="N41" s="220" t="s">
        <v>113</v>
      </c>
      <c r="O41" s="125">
        <v>14.8</v>
      </c>
      <c r="P41" s="243">
        <f t="shared" si="0"/>
        <v>61.666666666666671</v>
      </c>
      <c r="Q41" s="127">
        <v>7</v>
      </c>
      <c r="R41" s="345" t="s">
        <v>152</v>
      </c>
      <c r="S41" s="345"/>
      <c r="T41" s="346"/>
      <c r="U41" s="346"/>
      <c r="V41" s="128">
        <v>252</v>
      </c>
      <c r="W41" s="129">
        <v>8.6999999999999993</v>
      </c>
      <c r="X41" s="130">
        <v>10.199999999999999</v>
      </c>
      <c r="Y41" s="220" t="s">
        <v>115</v>
      </c>
    </row>
    <row r="42" spans="2:26" ht="14.25" thickTop="1" thickBot="1" x14ac:dyDescent="0.25">
      <c r="B42" s="124" t="s">
        <v>29</v>
      </c>
      <c r="C42" s="217">
        <f>IF(C11="","",(SUM(C11:C41)))</f>
        <v>-795.40000000000009</v>
      </c>
      <c r="D42" s="84">
        <f>IF(D11="","",(SUM(D11:D41)))</f>
        <v>-934.39999999999986</v>
      </c>
      <c r="E42" s="218">
        <f>IF(E11="","",(SUM(E11:E41)))</f>
        <v>-870.8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346.79999999999995</v>
      </c>
      <c r="M42" s="148"/>
      <c r="N42" s="148"/>
      <c r="O42" s="84">
        <f>IF(SUM(O11:O41)=0,"",SUM(O11:O41))</f>
        <v>561.29999999999995</v>
      </c>
      <c r="P42" s="77"/>
      <c r="Q42" s="77">
        <f>SUM(Q11:Q41)</f>
        <v>172</v>
      </c>
      <c r="R42" s="335"/>
      <c r="S42" s="335"/>
      <c r="T42" s="336"/>
      <c r="U42" s="336"/>
      <c r="V42" s="244">
        <f>SUM(V11:V41)</f>
        <v>7223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-25.7</v>
      </c>
      <c r="D43" s="150">
        <f>IF(D11="","",ROUND((AVERAGE(D11:D41)),1))</f>
        <v>-30.1</v>
      </c>
      <c r="E43" s="150">
        <f>IF(E11="","",ROUND((AVERAGE(E11:E41)),1))</f>
        <v>-28.1</v>
      </c>
      <c r="F43" s="120"/>
      <c r="G43" s="160"/>
      <c r="H43" s="121"/>
      <c r="I43" s="120"/>
      <c r="J43" s="122"/>
      <c r="K43" s="121"/>
      <c r="L43" s="151">
        <f>IF(L42="","", AVERAGE(L11:L41))</f>
        <v>11.187096774193547</v>
      </c>
      <c r="M43" s="192" t="s">
        <v>97</v>
      </c>
      <c r="N43" s="193" t="s">
        <v>77</v>
      </c>
      <c r="O43" s="152">
        <f>AVERAGE(O11:O41)</f>
        <v>18.106451612903225</v>
      </c>
      <c r="P43" s="153">
        <f>AVERAGE(P11:P41)</f>
        <v>75.446236559139777</v>
      </c>
      <c r="Q43" s="154">
        <f>AVERAGE(Q11:Q41)</f>
        <v>5.5483870967741939</v>
      </c>
      <c r="R43" s="335"/>
      <c r="S43" s="335"/>
      <c r="T43" s="336"/>
      <c r="U43" s="336"/>
      <c r="V43" s="80"/>
      <c r="W43" s="155">
        <v>14.8</v>
      </c>
      <c r="X43" s="155">
        <v>5.8</v>
      </c>
      <c r="Y43" s="156">
        <v>350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9.7147629677419349</v>
      </c>
      <c r="M44" s="195">
        <f>MAX(M11:M41)</f>
        <v>32</v>
      </c>
      <c r="N44" s="194">
        <v>250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27.78848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09" t="s">
        <v>34</v>
      </c>
      <c r="C49" s="310"/>
      <c r="D49" s="310"/>
      <c r="E49" s="313"/>
      <c r="F49" s="327">
        <f>E43</f>
        <v>-28.1</v>
      </c>
      <c r="G49" s="328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29" t="s">
        <v>37</v>
      </c>
      <c r="C50" s="330"/>
      <c r="D50" s="330"/>
      <c r="E50" s="331"/>
      <c r="F50" s="332" t="s">
        <v>160</v>
      </c>
      <c r="G50" s="333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4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4" t="s">
        <v>82</v>
      </c>
      <c r="C51" s="324"/>
      <c r="D51" s="26">
        <f>IF(C42="","",MAX(C11:C41))</f>
        <v>-17.600000000000001</v>
      </c>
      <c r="E51" s="25" t="s">
        <v>38</v>
      </c>
      <c r="F51" s="197">
        <v>22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11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4" t="s">
        <v>83</v>
      </c>
      <c r="C52" s="324"/>
      <c r="D52" s="26">
        <f>IF(D42="","",MIN(D11:D41))</f>
        <v>-35.6</v>
      </c>
      <c r="E52" s="25" t="s">
        <v>38</v>
      </c>
      <c r="F52" s="197">
        <v>28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16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09" t="s">
        <v>42</v>
      </c>
      <c r="C54" s="310"/>
      <c r="D54" s="310"/>
      <c r="E54" s="310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09" t="s">
        <v>109</v>
      </c>
      <c r="C55" s="310"/>
      <c r="D55" s="310"/>
      <c r="E55" s="312"/>
      <c r="F55" s="309"/>
      <c r="G55" s="322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09" t="s">
        <v>106</v>
      </c>
      <c r="C56" s="310"/>
      <c r="D56" s="310"/>
      <c r="E56" s="312"/>
      <c r="F56" s="309"/>
      <c r="G56" s="322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09" t="s">
        <v>107</v>
      </c>
      <c r="C57" s="310"/>
      <c r="D57" s="310"/>
      <c r="E57" s="312"/>
      <c r="F57" s="309"/>
      <c r="G57" s="313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09" t="s">
        <v>108</v>
      </c>
      <c r="C58" s="310"/>
      <c r="D58" s="310"/>
      <c r="E58" s="312"/>
      <c r="F58" s="309"/>
      <c r="G58" s="313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20.6</v>
      </c>
      <c r="M59" s="42" t="s">
        <v>94</v>
      </c>
      <c r="N59" s="197">
        <v>22</v>
      </c>
      <c r="P59" s="146">
        <f>IF(L59="X","", L59/0.02953)</f>
        <v>697.59566542499158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09" t="s">
        <v>101</v>
      </c>
      <c r="C60" s="310"/>
      <c r="D60" s="310"/>
      <c r="E60" s="310"/>
      <c r="F60" s="310"/>
      <c r="G60" s="50"/>
      <c r="I60" s="161" t="s">
        <v>92</v>
      </c>
      <c r="J60" s="162"/>
      <c r="K60" s="166"/>
      <c r="L60" s="196">
        <v>19.974</v>
      </c>
      <c r="M60" s="42" t="s">
        <v>94</v>
      </c>
      <c r="N60" s="197">
        <v>9</v>
      </c>
      <c r="P60" s="146">
        <f>IF(L60="X","", L60/0.02953)</f>
        <v>676.39688452421262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09" t="s">
        <v>49</v>
      </c>
      <c r="C61" s="310"/>
      <c r="D61" s="310"/>
      <c r="E61" s="313"/>
      <c r="F61" s="309"/>
      <c r="G61" s="322"/>
      <c r="I61" s="161" t="s">
        <v>93</v>
      </c>
      <c r="J61" s="162"/>
      <c r="K61" s="166"/>
      <c r="L61" s="196">
        <v>20.274999999999999</v>
      </c>
      <c r="M61" s="42" t="s">
        <v>95</v>
      </c>
      <c r="N61" s="25"/>
      <c r="P61" s="146">
        <f>IF(L61="X","", L61/0.02953)</f>
        <v>686.58990856755838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09" t="s">
        <v>37</v>
      </c>
      <c r="C62" s="310"/>
      <c r="D62" s="310"/>
      <c r="E62" s="313"/>
      <c r="F62" s="309"/>
      <c r="G62" s="322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09" t="s">
        <v>50</v>
      </c>
      <c r="C63" s="310"/>
      <c r="D63" s="311"/>
      <c r="E63" s="312"/>
      <c r="F63" s="309"/>
      <c r="G63" s="313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09" t="s">
        <v>37</v>
      </c>
      <c r="C64" s="310"/>
      <c r="D64" s="310"/>
      <c r="E64" s="313"/>
      <c r="F64" s="309"/>
      <c r="G64" s="313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309"/>
      <c r="G67" s="313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309"/>
      <c r="G68" s="313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324"/>
      <c r="G69" s="324"/>
      <c r="I69" s="59" t="s">
        <v>63</v>
      </c>
      <c r="J69" s="60"/>
      <c r="K69" s="60"/>
      <c r="L69" s="60"/>
      <c r="M69" s="224" t="s">
        <v>161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324"/>
      <c r="G70" s="324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120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 t="s">
        <v>130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 t="s">
        <v>138</v>
      </c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 t="s">
        <v>157</v>
      </c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 t="s">
        <v>158</v>
      </c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SPO-Met</cp:lastModifiedBy>
  <cp:lastPrinted>2006-07-02T19:00:34Z</cp:lastPrinted>
  <dcterms:created xsi:type="dcterms:W3CDTF">2004-03-26T21:13:12Z</dcterms:created>
  <dcterms:modified xsi:type="dcterms:W3CDTF">2022-02-07T02:03:44Z</dcterms:modified>
</cp:coreProperties>
</file>